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codeName="Denne_projektmappe" defaultThemeVersion="124226"/>
  <mc:AlternateContent xmlns:mc="http://schemas.openxmlformats.org/markup-compatibility/2006">
    <mc:Choice Requires="x15">
      <x15ac:absPath xmlns:x15ac="http://schemas.microsoft.com/office/spreadsheetml/2010/11/ac" url="https://3f-my.sharepoint.com/personal/kim_eriksen_3f_dk/Documents/Opmålerforeningen/Opmålerforeningens hjemmeside/Tømrer_standartpriser/Klar til opdatering/"/>
    </mc:Choice>
  </mc:AlternateContent>
  <xr:revisionPtr revIDLastSave="51" documentId="13_ncr:1_{23C91E8C-6940-4565-A3BA-28FE8B60B0C0}" xr6:coauthVersionLast="47" xr6:coauthVersionMax="47" xr10:uidLastSave="{557D66E8-DF0F-461C-9285-919C954A840A}"/>
  <bookViews>
    <workbookView xWindow="-110" yWindow="-110" windowWidth="19420" windowHeight="11500" xr2:uid="{00000000-000D-0000-FFFF-FFFF00000000}"/>
  </bookViews>
  <sheets>
    <sheet name="Samle ark" sheetId="1" r:id="rId1"/>
    <sheet name="1" sheetId="3" r:id="rId2"/>
    <sheet name="2" sheetId="5" r:id="rId3"/>
    <sheet name="3" sheetId="18" r:id="rId4"/>
    <sheet name="4" sheetId="19" r:id="rId5"/>
    <sheet name="5" sheetId="20" r:id="rId6"/>
    <sheet name="6" sheetId="27" r:id="rId7"/>
    <sheet name="7" sheetId="28" r:id="rId8"/>
    <sheet name="8" sheetId="29" r:id="rId9"/>
    <sheet name="9" sheetId="30" r:id="rId10"/>
    <sheet name="10" sheetId="31" r:id="rId11"/>
    <sheet name="11" sheetId="32" r:id="rId12"/>
    <sheet name="12" sheetId="33" r:id="rId13"/>
    <sheet name="13" sheetId="34" r:id="rId14"/>
    <sheet name="14" sheetId="35" r:id="rId15"/>
    <sheet name="15" sheetId="37" r:id="rId16"/>
    <sheet name="16" sheetId="38" r:id="rId17"/>
    <sheet name="17" sheetId="39" r:id="rId18"/>
    <sheet name="18" sheetId="40" r:id="rId19"/>
    <sheet name="19" sheetId="41" r:id="rId20"/>
    <sheet name="20" sheetId="42" r:id="rId21"/>
    <sheet name="Prislistetillæg" sheetId="4" r:id="rId22"/>
  </sheets>
  <externalReferences>
    <externalReference r:id="rId23"/>
  </externalReferences>
  <definedNames>
    <definedName name="OpdateretÅrstal">'Samle ark'!$K$7</definedName>
    <definedName name="Produktionsår">'1'!$E$3</definedName>
    <definedName name="Produktionsår_2">'Samle ark'!$F$51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1" i="4" l="1"/>
  <c r="B61" i="4"/>
  <c r="A61" i="4"/>
  <c r="C60" i="4"/>
  <c r="B60" i="4"/>
  <c r="A60" i="4"/>
  <c r="C59" i="4"/>
  <c r="B59" i="4"/>
  <c r="A59" i="4"/>
  <c r="C58" i="4"/>
  <c r="B58" i="4"/>
  <c r="A58" i="4"/>
  <c r="C57" i="4"/>
  <c r="B57" i="4"/>
  <c r="A57" i="4"/>
  <c r="C56" i="4"/>
  <c r="B56" i="4"/>
  <c r="A56" i="4"/>
  <c r="C55" i="4"/>
  <c r="B55" i="4"/>
  <c r="A55" i="4"/>
  <c r="C54" i="4"/>
  <c r="B54" i="4"/>
  <c r="A54" i="4"/>
  <c r="C53" i="4"/>
  <c r="B53" i="4"/>
  <c r="A53" i="4"/>
  <c r="C52" i="4"/>
  <c r="B52" i="4"/>
  <c r="A52" i="4"/>
  <c r="C51" i="4"/>
  <c r="B51" i="4"/>
  <c r="A51" i="4"/>
  <c r="C50" i="4"/>
  <c r="B50" i="4"/>
  <c r="A50" i="4"/>
  <c r="C49" i="4"/>
  <c r="B49" i="4"/>
  <c r="A49" i="4"/>
  <c r="C48" i="4"/>
  <c r="B48" i="4"/>
  <c r="A48" i="4"/>
  <c r="C47" i="4"/>
  <c r="B47" i="4"/>
  <c r="A47" i="4"/>
  <c r="C46" i="4"/>
  <c r="B46" i="4"/>
  <c r="A46" i="4"/>
  <c r="C45" i="4"/>
  <c r="B45" i="4"/>
  <c r="A45" i="4"/>
  <c r="C44" i="4"/>
  <c r="B44" i="4"/>
  <c r="A44" i="4"/>
  <c r="C43" i="4"/>
  <c r="B43" i="4"/>
  <c r="A43" i="4"/>
  <c r="C42" i="4"/>
  <c r="B42" i="4"/>
  <c r="A42" i="4"/>
  <c r="C41" i="4"/>
  <c r="B41" i="4"/>
  <c r="A41" i="4"/>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C28" i="4"/>
  <c r="B28" i="4"/>
  <c r="A28" i="4"/>
  <c r="C27" i="4"/>
  <c r="B27" i="4"/>
  <c r="A27" i="4"/>
  <c r="C26" i="4"/>
  <c r="B26" i="4"/>
  <c r="A26" i="4"/>
  <c r="C25" i="4"/>
  <c r="B25" i="4"/>
  <c r="A25" i="4"/>
  <c r="C24" i="4"/>
  <c r="B24" i="4"/>
  <c r="A24" i="4"/>
  <c r="C23" i="4"/>
  <c r="B23" i="4"/>
  <c r="A23" i="4"/>
  <c r="C22" i="4"/>
  <c r="B22" i="4"/>
  <c r="A22" i="4"/>
  <c r="C21" i="4"/>
  <c r="B21" i="4"/>
  <c r="A21" i="4"/>
  <c r="C20" i="4"/>
  <c r="B20" i="4"/>
  <c r="A20" i="4"/>
  <c r="C19" i="4"/>
  <c r="B19" i="4"/>
  <c r="A19" i="4"/>
  <c r="C18" i="4"/>
  <c r="B18" i="4"/>
  <c r="A18" i="4"/>
  <c r="C17" i="4"/>
  <c r="B17" i="4"/>
  <c r="A17" i="4"/>
  <c r="C16" i="4"/>
  <c r="B16" i="4"/>
  <c r="A16" i="4"/>
  <c r="C15" i="4"/>
  <c r="B15" i="4"/>
  <c r="A15" i="4"/>
  <c r="C14" i="4"/>
  <c r="B14" i="4"/>
  <c r="A14" i="4"/>
  <c r="C13" i="4"/>
  <c r="B13" i="4"/>
  <c r="A13" i="4"/>
  <c r="C12" i="4"/>
  <c r="B12" i="4"/>
  <c r="A12" i="4"/>
  <c r="C11" i="4"/>
  <c r="B11" i="4"/>
  <c r="A11" i="4"/>
  <c r="C10" i="4"/>
  <c r="B10" i="4"/>
  <c r="A10" i="4"/>
  <c r="C9" i="4"/>
  <c r="B9" i="4"/>
  <c r="A9" i="4"/>
  <c r="C8" i="4"/>
  <c r="B8" i="4"/>
  <c r="A8" i="4"/>
  <c r="C7" i="4"/>
  <c r="B7" i="4"/>
  <c r="A7" i="4"/>
  <c r="C6" i="4"/>
  <c r="B6" i="4"/>
  <c r="A6" i="4"/>
  <c r="C5" i="4"/>
  <c r="B5" i="4"/>
  <c r="A5" i="4"/>
  <c r="C4" i="4"/>
  <c r="B4" i="4"/>
  <c r="L32" i="1"/>
  <c r="K7" i="1"/>
  <c r="I9" i="5" l="1"/>
  <c r="I9" i="18"/>
  <c r="I9" i="19"/>
  <c r="I9" i="20"/>
  <c r="I9" i="27"/>
  <c r="I9" i="28"/>
  <c r="I9" i="29"/>
  <c r="I9" i="30"/>
  <c r="I9" i="31"/>
  <c r="I9" i="32"/>
  <c r="I9" i="33"/>
  <c r="I9" i="34"/>
  <c r="I9" i="35"/>
  <c r="I9" i="37"/>
  <c r="I9" i="38"/>
  <c r="I9" i="39"/>
  <c r="I9" i="40"/>
  <c r="I9" i="41"/>
  <c r="I9" i="42"/>
  <c r="I9" i="3"/>
  <c r="H51" i="1" l="1"/>
  <c r="H57" i="1" l="1"/>
  <c r="H56" i="1"/>
  <c r="H55" i="1"/>
  <c r="H54" i="1"/>
  <c r="H53" i="1"/>
  <c r="K9" i="5"/>
  <c r="K9" i="31"/>
  <c r="K9" i="40"/>
  <c r="K11" i="37" a="1"/>
  <c r="K11" i="37" s="1"/>
  <c r="K9" i="18"/>
  <c r="K9" i="32"/>
  <c r="K9" i="41"/>
  <c r="K9" i="39"/>
  <c r="K11" i="29" a="1"/>
  <c r="K11" i="29" s="1"/>
  <c r="K11" i="38" a="1"/>
  <c r="K11" i="38" s="1"/>
  <c r="K9" i="19"/>
  <c r="K9" i="33"/>
  <c r="K9" i="42"/>
  <c r="K9" i="20"/>
  <c r="K9" i="34"/>
  <c r="K9" i="3"/>
  <c r="K11" i="31" a="1"/>
  <c r="K11" i="31" s="1"/>
  <c r="K11" i="40" a="1"/>
  <c r="K11" i="40" s="1"/>
  <c r="K9" i="27"/>
  <c r="K9" i="35"/>
  <c r="K9" i="28"/>
  <c r="K11" i="18" a="1"/>
  <c r="K11" i="18" s="1"/>
  <c r="K11" i="32" a="1"/>
  <c r="K11" i="32" s="1"/>
  <c r="K11" i="41" a="1"/>
  <c r="K11" i="41" s="1"/>
  <c r="K9" i="37"/>
  <c r="K9" i="29"/>
  <c r="K9" i="38"/>
  <c r="K9" i="30"/>
  <c r="J11" i="5"/>
  <c r="K11" i="5" s="1" a="1"/>
  <c r="K11" i="5" s="1"/>
  <c r="J11" i="18"/>
  <c r="J11" i="19"/>
  <c r="K11" i="19" s="1" a="1"/>
  <c r="K11" i="19" s="1"/>
  <c r="J11" i="20"/>
  <c r="K11" i="20" s="1" a="1"/>
  <c r="K11" i="20" s="1"/>
  <c r="J11" i="27"/>
  <c r="K11" i="27" s="1" a="1"/>
  <c r="K11" i="27" s="1"/>
  <c r="J11" i="28"/>
  <c r="K11" i="28" s="1" a="1"/>
  <c r="K11" i="28" s="1"/>
  <c r="J11" i="29"/>
  <c r="J11" i="30"/>
  <c r="K11" i="30" s="1" a="1"/>
  <c r="K11" i="30" s="1"/>
  <c r="J11" i="31"/>
  <c r="J11" i="32"/>
  <c r="J11" i="33"/>
  <c r="K11" i="33" s="1" a="1"/>
  <c r="K11" i="33" s="1"/>
  <c r="J11" i="34"/>
  <c r="K11" i="34" s="1" a="1"/>
  <c r="K11" i="34" s="1"/>
  <c r="J11" i="35"/>
  <c r="K11" i="35" s="1" a="1"/>
  <c r="K11" i="35" s="1"/>
  <c r="J11" i="37"/>
  <c r="J11" i="38"/>
  <c r="J11" i="39"/>
  <c r="K11" i="39" s="1" a="1"/>
  <c r="K11" i="39" s="1"/>
  <c r="J11" i="40"/>
  <c r="J11" i="41"/>
  <c r="J11" i="42"/>
  <c r="K11" i="42" s="1" a="1"/>
  <c r="K11" i="42" s="1"/>
  <c r="J11" i="3"/>
  <c r="K11" i="3" s="1" a="1"/>
  <c r="K11" i="3" s="1"/>
  <c r="J12" i="5" l="1"/>
  <c r="K12" i="5" s="1" a="1"/>
  <c r="K12" i="5" s="1"/>
  <c r="J12" i="18"/>
  <c r="K12" i="18" s="1" a="1"/>
  <c r="K12" i="18" s="1"/>
  <c r="J12" i="19"/>
  <c r="K12" i="19" s="1" a="1"/>
  <c r="K12" i="19" s="1"/>
  <c r="J12" i="20"/>
  <c r="K12" i="20" s="1" a="1"/>
  <c r="K12" i="20" s="1"/>
  <c r="J12" i="27"/>
  <c r="K12" i="27" s="1" a="1"/>
  <c r="K12" i="27" s="1"/>
  <c r="J12" i="28"/>
  <c r="K12" i="28" s="1" a="1"/>
  <c r="K12" i="28" s="1"/>
  <c r="J12" i="29"/>
  <c r="K12" i="29" s="1" a="1"/>
  <c r="K12" i="29" s="1"/>
  <c r="J12" i="30"/>
  <c r="K12" i="30" s="1" a="1"/>
  <c r="K12" i="30" s="1"/>
  <c r="J12" i="31"/>
  <c r="K12" i="31" s="1" a="1"/>
  <c r="K12" i="31" s="1"/>
  <c r="J12" i="32"/>
  <c r="K12" i="32" s="1" a="1"/>
  <c r="K12" i="32" s="1"/>
  <c r="J12" i="33"/>
  <c r="K12" i="33" s="1" a="1"/>
  <c r="K12" i="33" s="1"/>
  <c r="J12" i="34"/>
  <c r="K12" i="34" s="1" a="1"/>
  <c r="K12" i="34" s="1"/>
  <c r="J12" i="35"/>
  <c r="K12" i="35" s="1" a="1"/>
  <c r="K12" i="35" s="1"/>
  <c r="J12" i="37"/>
  <c r="K12" i="37" s="1" a="1"/>
  <c r="K12" i="37" s="1"/>
  <c r="J12" i="38"/>
  <c r="K12" i="38" s="1" a="1"/>
  <c r="K12" i="38" s="1"/>
  <c r="J12" i="39"/>
  <c r="K12" i="39" s="1" a="1"/>
  <c r="K12" i="39" s="1"/>
  <c r="J12" i="40"/>
  <c r="K12" i="40" s="1" a="1"/>
  <c r="K12" i="40" s="1"/>
  <c r="J12" i="41"/>
  <c r="K12" i="41" s="1" a="1"/>
  <c r="K12" i="41" s="1"/>
  <c r="J12" i="42"/>
  <c r="K12" i="42" s="1" a="1"/>
  <c r="K12" i="42" s="1"/>
  <c r="J12" i="3"/>
  <c r="K12" i="3" s="1" a="1"/>
  <c r="K12" i="3" s="1"/>
  <c r="D41" i="1"/>
  <c r="D43" i="1" s="1"/>
  <c r="D45" i="1" s="1"/>
  <c r="D47" i="1" s="1"/>
  <c r="G39" i="1" s="1"/>
  <c r="G41" i="1" s="1"/>
  <c r="G43" i="1" s="1"/>
  <c r="G45" i="1" s="1"/>
  <c r="G47" i="1" s="1"/>
  <c r="J39" i="1" s="1"/>
  <c r="J41" i="1" s="1"/>
  <c r="J43" i="1" s="1"/>
  <c r="J45" i="1" s="1"/>
  <c r="J47" i="1" s="1"/>
  <c r="M39" i="1" s="1"/>
  <c r="M41" i="1" s="1"/>
  <c r="M43" i="1" s="1"/>
  <c r="M45" i="1" s="1"/>
  <c r="M47" i="1" s="1"/>
  <c r="J14" i="42" l="1"/>
  <c r="J14" i="39"/>
  <c r="J14" i="40"/>
  <c r="J14" i="41"/>
  <c r="J14" i="38"/>
  <c r="J14" i="37"/>
  <c r="J14" i="32"/>
  <c r="J14" i="33"/>
  <c r="J14" i="34"/>
  <c r="J14" i="35"/>
  <c r="J16" i="41" l="1"/>
  <c r="K16" i="41" s="1" a="1"/>
  <c r="K16" i="41" s="1"/>
  <c r="K14" i="41" a="1"/>
  <c r="K14" i="41" s="1"/>
  <c r="J16" i="32"/>
  <c r="K16" i="32" s="1" a="1"/>
  <c r="K16" i="32" s="1"/>
  <c r="K14" i="32" a="1"/>
  <c r="K14" i="32" s="1"/>
  <c r="J16" i="38"/>
  <c r="K16" i="38" s="1" a="1"/>
  <c r="K16" i="38" s="1"/>
  <c r="K14" i="38" a="1"/>
  <c r="K14" i="38" s="1"/>
  <c r="J16" i="35"/>
  <c r="K16" i="35" s="1" a="1"/>
  <c r="K16" i="35" s="1"/>
  <c r="K14" i="35" a="1"/>
  <c r="K14" i="35" s="1"/>
  <c r="J16" i="39"/>
  <c r="K16" i="39" s="1" a="1"/>
  <c r="K16" i="39" s="1"/>
  <c r="K14" i="39" a="1"/>
  <c r="K14" i="39" s="1"/>
  <c r="J16" i="33"/>
  <c r="K16" i="33" s="1" a="1"/>
  <c r="K16" i="33" s="1"/>
  <c r="K14" i="33" a="1"/>
  <c r="K14" i="33" s="1"/>
  <c r="J16" i="37"/>
  <c r="K16" i="37" s="1" a="1"/>
  <c r="K16" i="37" s="1"/>
  <c r="K14" i="37" a="1"/>
  <c r="K14" i="37" s="1"/>
  <c r="J16" i="40"/>
  <c r="K16" i="40" s="1" a="1"/>
  <c r="K16" i="40" s="1"/>
  <c r="K14" i="40" a="1"/>
  <c r="K14" i="40" s="1"/>
  <c r="J16" i="34"/>
  <c r="K16" i="34" s="1" a="1"/>
  <c r="K16" i="34" s="1"/>
  <c r="K14" i="34" a="1"/>
  <c r="K14" i="34" s="1"/>
  <c r="J16" i="42"/>
  <c r="K16" i="42" s="1" a="1"/>
  <c r="K16" i="42" s="1"/>
  <c r="K14" i="42" a="1"/>
  <c r="K14" i="42" s="1"/>
  <c r="J14" i="30"/>
  <c r="J14" i="27"/>
  <c r="J14" i="28"/>
  <c r="J14" i="29"/>
  <c r="J14" i="31"/>
  <c r="J14" i="20"/>
  <c r="J14" i="19"/>
  <c r="J14" i="18"/>
  <c r="J14" i="5"/>
  <c r="J16" i="5" l="1"/>
  <c r="K16" i="5" s="1" a="1"/>
  <c r="K16" i="5" s="1"/>
  <c r="K14" i="5" a="1"/>
  <c r="K14" i="5" s="1"/>
  <c r="J16" i="30"/>
  <c r="K16" i="30" s="1" a="1"/>
  <c r="K16" i="30" s="1"/>
  <c r="K14" i="30" a="1"/>
  <c r="K14" i="30" s="1"/>
  <c r="J16" i="29"/>
  <c r="K16" i="29" s="1" a="1"/>
  <c r="K16" i="29" s="1"/>
  <c r="K14" i="29" a="1"/>
  <c r="K14" i="29" s="1"/>
  <c r="J16" i="18"/>
  <c r="K16" i="18" s="1" a="1"/>
  <c r="K16" i="18" s="1"/>
  <c r="K14" i="18" a="1"/>
  <c r="K14" i="18" s="1"/>
  <c r="J16" i="27"/>
  <c r="K16" i="27" s="1" a="1"/>
  <c r="K16" i="27" s="1"/>
  <c r="K14" i="27" a="1"/>
  <c r="K14" i="27" s="1"/>
  <c r="J16" i="19"/>
  <c r="K16" i="19" s="1" a="1"/>
  <c r="K16" i="19" s="1"/>
  <c r="K14" i="19" a="1"/>
  <c r="K14" i="19" s="1"/>
  <c r="J16" i="28"/>
  <c r="K16" i="28" s="1" a="1"/>
  <c r="K16" i="28" s="1"/>
  <c r="K14" i="28" a="1"/>
  <c r="K14" i="28" s="1"/>
  <c r="J16" i="20"/>
  <c r="K16" i="20" s="1" a="1"/>
  <c r="K16" i="20" s="1"/>
  <c r="K14" i="20" a="1"/>
  <c r="K14" i="20" s="1"/>
  <c r="J16" i="31"/>
  <c r="K16" i="31" s="1" a="1"/>
  <c r="K16" i="31" s="1"/>
  <c r="K14" i="31" a="1"/>
  <c r="K14" i="31" s="1"/>
  <c r="J14" i="3"/>
  <c r="J16" i="3" l="1"/>
  <c r="K16" i="3" s="1" a="1"/>
  <c r="K16" i="3" s="1"/>
  <c r="K14" i="3" a="1"/>
  <c r="K14" i="3" s="1"/>
  <c r="N39" i="1"/>
  <c r="N41" i="1"/>
  <c r="H43" i="1"/>
  <c r="N47" i="1"/>
  <c r="K47" i="1"/>
  <c r="K43" i="1"/>
  <c r="K41" i="1"/>
  <c r="K39" i="1"/>
  <c r="H47" i="1"/>
  <c r="H39" i="1"/>
  <c r="N43" i="1"/>
  <c r="H41" i="1"/>
  <c r="K45" i="1"/>
  <c r="H45" i="1" l="1"/>
  <c r="N45" i="1"/>
  <c r="E45" i="1"/>
  <c r="E39" i="1"/>
  <c r="E47" i="1"/>
  <c r="E41" i="1"/>
  <c r="E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<sst xmlns="http://schemas.openxmlformats.org/spreadsheetml/2006/main" count="485" uniqueCount="77">
  <si>
    <t>Prisforslag til opsætning af gipslofter i skinnesystem</t>
  </si>
  <si>
    <t>OBS!! TRYK IKKE PÅ AKTIVÉR REDIGERING</t>
  </si>
  <si>
    <t>Da regnearket ikke kan opdatere og derfor vil nulstiller priserne</t>
  </si>
  <si>
    <t xml:space="preserve">Alle regnearkene samt samle arket herunder er opdateret til </t>
  </si>
  <si>
    <t>-priser.</t>
  </si>
  <si>
    <t>- De enkelte regnskabsnummere passer med et fanenummer, hvor du kan se netop det regnskab der ligge til grund for prisen, på den måde kan du se hvad der er med og ikke med.</t>
  </si>
  <si>
    <t>- Husk altid at læs prislisten generelle bestemmelser, samt de enkelte afsnits særlige bestemmelser og brødtekst, for at vide hvad der er med i prisen og hvad der IKKE er med.</t>
  </si>
  <si>
    <t>- Husk altid at se efter i prislisten, om der er tillægs punkter der passer til netop din sag.</t>
  </si>
  <si>
    <t>- Disse priser er baseret på:</t>
  </si>
  <si>
    <t xml:space="preserve">- at der kun er 0,75 stk. strop pr. kvm. </t>
  </si>
  <si>
    <t>- at vægskinnen er fast gjort pr. 40 cm eller derover.</t>
  </si>
  <si>
    <t>- at Bæreprofiler opsættes pr. 120 cm eller derover.</t>
  </si>
  <si>
    <t>- at der kun er ét lag skinner.</t>
  </si>
  <si>
    <t>- at der ikke er nogle udskæringer. (er dette tilfældet se skema 2)</t>
  </si>
  <si>
    <t>- I priserne er der indeholdt 2 gange stillads, hvis arbejdsgangen nødvendig gøre mere stillads eller brug af lift skal dette tillægges prisen.</t>
  </si>
  <si>
    <t>- Der er IKKE medregnet højdetillæg. Højdetillæget på 0,5% tilkommer arbejde fra 4,2 m til 6,0 m højde og øges med yderligere 0,5% for hver påbegyndt 1,8 m derover.</t>
  </si>
  <si>
    <t>- Der er heller ikke medregnet skråsnit i randarealet, fugning, distance profiler, vinkler mm. Disse priser skal findes særskilt i prislisten.</t>
  </si>
  <si>
    <t>- Vær opmærksom på at det er den samlet tildelte loft mængde der afgøre hvilken kolonne priserne skal tages i.</t>
  </si>
  <si>
    <t>- Arbejder du i et område som tilkommer Zonetillæg skal alle priserne tilskrives 3%, Se Bygningsoverenskomsten</t>
  </si>
  <si>
    <t>Gipsloft i skinnesystem med ét lag skinner.</t>
  </si>
  <si>
    <t>Skema 1</t>
  </si>
  <si>
    <t>Regnskabs nummer</t>
  </si>
  <si>
    <t>t.o.m 100 m2</t>
  </si>
  <si>
    <t>t.o.m 300 m2</t>
  </si>
  <si>
    <t>t.o.m 650 m2</t>
  </si>
  <si>
    <t>over 650 m2</t>
  </si>
  <si>
    <t>Rum størelse</t>
  </si>
  <si>
    <t>5 kvm</t>
  </si>
  <si>
    <t>kr/m2</t>
  </si>
  <si>
    <t>15 kvm</t>
  </si>
  <si>
    <t>25 kvm</t>
  </si>
  <si>
    <t>50 kvm</t>
  </si>
  <si>
    <t>100 kvm</t>
  </si>
  <si>
    <t>Skema 2</t>
  </si>
  <si>
    <t>Kode</t>
  </si>
  <si>
    <t>Udskæringer</t>
  </si>
  <si>
    <t>pris</t>
  </si>
  <si>
    <t>pr. lag</t>
  </si>
  <si>
    <t>070236A</t>
  </si>
  <si>
    <t>t.o.m.</t>
  </si>
  <si>
    <r>
      <t>50 cm</t>
    </r>
    <r>
      <rPr>
        <vertAlign val="superscript"/>
        <sz val="11"/>
        <color indexed="8"/>
        <rFont val="Calibri"/>
        <family val="2"/>
      </rPr>
      <t>2</t>
    </r>
  </si>
  <si>
    <t>pr/stk</t>
  </si>
  <si>
    <t>070236B</t>
  </si>
  <si>
    <r>
      <t>300 cm</t>
    </r>
    <r>
      <rPr>
        <vertAlign val="superscript"/>
        <sz val="11"/>
        <color indexed="8"/>
        <rFont val="Calibri"/>
        <family val="2"/>
      </rPr>
      <t>2</t>
    </r>
  </si>
  <si>
    <t>070236C</t>
  </si>
  <si>
    <r>
      <t>1200 cm</t>
    </r>
    <r>
      <rPr>
        <vertAlign val="superscript"/>
        <sz val="11"/>
        <color indexed="8"/>
        <rFont val="Calibri"/>
        <family val="2"/>
      </rPr>
      <t>2</t>
    </r>
  </si>
  <si>
    <t>070236D</t>
  </si>
  <si>
    <r>
      <t>15000 cm</t>
    </r>
    <r>
      <rPr>
        <vertAlign val="superscript"/>
        <sz val="11"/>
        <color indexed="8"/>
        <rFont val="Calibri"/>
        <family val="2"/>
      </rPr>
      <t>2</t>
    </r>
  </si>
  <si>
    <t>070236E</t>
  </si>
  <si>
    <t>over</t>
  </si>
  <si>
    <t>pr/m</t>
  </si>
  <si>
    <t>Udskæringer i færdig behandlet plader tillægges 15%</t>
  </si>
  <si>
    <t>Runde udskæringer der fortages med bor, skal betales efter bestemmelserne i 10.01</t>
  </si>
  <si>
    <t>REGNSKABS NUMMER</t>
  </si>
  <si>
    <t>GIPS LOFT I SKINNESYSTEM.</t>
  </si>
  <si>
    <t xml:space="preserve">Dette regnskab er lavet efter </t>
  </si>
  <si>
    <t>overenskomsten.</t>
  </si>
  <si>
    <t>Rum størrelse</t>
  </si>
  <si>
    <t>Kvm</t>
  </si>
  <si>
    <t>Gradueringen er t.o.m</t>
  </si>
  <si>
    <t>kvm</t>
  </si>
  <si>
    <t>Gipsloft på skinnesystem med ét lag skinner og ét lag alm. gips.</t>
  </si>
  <si>
    <t>Tekst</t>
  </si>
  <si>
    <t>Pris</t>
  </si>
  <si>
    <t>I alt</t>
  </si>
  <si>
    <t>070202A</t>
  </si>
  <si>
    <t>Gipsplader t.o.m. 1200 x 2400 mm, t.o.m. 13 mm tykkelse</t>
  </si>
  <si>
    <t>070209</t>
  </si>
  <si>
    <t>Fladetillæg, pr. stk.</t>
  </si>
  <si>
    <t>Totalt for denne type loft</t>
  </si>
  <si>
    <t>Kvardrat meter prisen</t>
  </si>
  <si>
    <t>070202B</t>
  </si>
  <si>
    <t>070202C</t>
  </si>
  <si>
    <t>Gradueringen er over</t>
  </si>
  <si>
    <t>070202D</t>
  </si>
  <si>
    <t>Dette ark må KUN opdateres via det selvstændige regneark "Prisliste tillæg"</t>
  </si>
  <si>
    <t>Dog skal referancen ændres hvis ovennævnte regnearks placering ændres.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</si>
</sst>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quot;kr.&quot;\ * #,##0.00_ ;_ &quot;kr.&quot;\ * \-#,##0.00_ ;_ &quot;kr.&quot;\ * &quot;-&quot;??_ ;_ @_ "/>
    <numFmt numFmtId="165" formatCode="0.0000"/>
    <numFmt numFmtId="166" formatCode="0.000"/>
  </numFmts>
  <fonts count="24" x14ac:knownFonts="1">
    <font>
      <sz val="10"/>
      <color theme="1"/>
      <name val="Verdana"/>
      <family val="2"/>
    </font>
    <font>
      <sz val="10"/>
      <name val="Arial"/>
      <family val="2"/>
    </font>
    <font>
      <sz val="10"/>
      <color indexed="10"/>
      <name val="Arial"/>
      <family val="2"/>
    </font>
    <font>
      <sz val="10"/>
      <color indexed="14"/>
      <name val="Arial"/>
      <family val="2"/>
    </font>
    <font>
      <sz val="10"/>
      <color rgb="FFFF00FF"/>
      <name val="Arial"/>
      <family val="2"/>
    </font>
    <font>
      <sz val="10"/>
      <color rgb="FF0033CC"/>
      <name val="Arial"/>
      <family val="2"/>
    </font>
    <font>
      <sz val="10"/>
      <color theme="9" tint="-0.249977111117893"/>
      <name val="Arial"/>
      <family val="2"/>
    </font>
    <font>
      <sz val="20"/>
      <color theme="1"/>
      <name val="Verdana"/>
      <family val="2"/>
    </font>
    <font>
      <sz val="10"/>
      <color theme="1"/>
      <name val="Verdana"/>
      <family val="2"/>
    </font>
    <font>
      <b/>
      <sz val="10"/>
      <color theme="1"/>
      <name val="Verdana"/>
      <family val="2"/>
    </font>
    <font>
      <sz val="10"/>
      <color rgb="FF00B050"/>
      <name val="Arial"/>
      <family val="2"/>
    </font>
    <font>
      <sz val="10"/>
      <color rgb="FF00B050"/>
      <name val="Verdana"/>
      <family val="2"/>
    </font>
    <font>
      <sz val="10"/>
      <color theme="9" tint="-0.249977111117893"/>
      <name val="Verdana"/>
      <family val="2"/>
    </font>
    <font>
      <sz val="10"/>
      <color theme="3"/>
      <name val="Arial"/>
      <family val="2"/>
    </font>
    <font>
      <sz val="10"/>
      <color theme="3"/>
      <name val="Verdana"/>
      <family val="2"/>
    </font>
    <font>
      <b/>
      <i/>
      <sz val="10"/>
      <name val="Arial"/>
      <family val="2"/>
    </font>
    <font>
      <b/>
      <sz val="20"/>
      <color theme="1"/>
      <name val="Verdana"/>
      <family val="2"/>
    </font>
    <font>
      <b/>
      <i/>
      <sz val="10"/>
      <color theme="1"/>
      <name val="Verdana"/>
      <family val="2"/>
    </font>
    <font>
      <vertAlign val="superscript"/>
      <sz val="11"/>
      <color indexed="8"/>
      <name val="Calibri"/>
      <family val="2"/>
    </font>
    <font>
      <u/>
      <sz val="10"/>
      <color theme="10"/>
      <name val="Verdana"/>
      <family val="2"/>
    </font>
    <font>
      <u/>
      <sz val="10"/>
      <color rgb="FFFF0000"/>
      <name val="Verdana"/>
      <family val="2"/>
    </font>
    <font>
      <u/>
      <sz val="10"/>
      <color rgb="FF00B050"/>
      <name val="Verdana"/>
      <family val="2"/>
    </font>
    <font>
      <u/>
      <sz val="10"/>
      <color rgb="FF1F497D"/>
      <name val="Verdana"/>
      <family val="2"/>
    </font>
    <font>
      <u/>
      <sz val="10"/>
      <color rgb="FFE26B0A"/>
      <name val="Verdana"/>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theme="4"/>
        <bgColor indexed="64"/>
      </patternFill>
    </fill>
    <fill>
      <patternFill patternType="solid">
        <fgColor theme="9" tint="-0.249977111117893"/>
        <bgColor indexed="64"/>
      </patternFill>
    </fill>
  </fills>
  <borders count="4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xf numFmtId="0" fontId="1" fillId="0" borderId="0"/>
    <xf numFmtId="164" fontId="8" fillId="0" borderId="0" applyFont="0" applyFill="0" applyBorder="0" applyAlignment="0" applyProtection="0"/>
    <xf numFmtId="0" fontId="19" fillId="0" borderId="0" applyNumberFormat="0" applyFill="0" applyBorder="0" applyAlignment="0" applyProtection="0"/>
  </cellStyleXfs>
  <cellXfs count="187">
    <xf numFmtId="0" fontId="0" fillId="0" borderId="0" xfId="0"/>
    <xf numFmtId="0" fontId="1" fillId="0" borderId="0" xfId="1"/>
    <xf numFmtId="0" fontId="0" fillId="0" borderId="2" xfId="0" applyBorder="1"/>
    <xf numFmtId="0" fontId="0" fillId="0" borderId="5" xfId="0" applyBorder="1"/>
    <xf numFmtId="0" fontId="0" fillId="0" borderId="7" xfId="0" applyBorder="1"/>
    <xf numFmtId="49" fontId="0" fillId="0" borderId="0" xfId="0" applyNumberFormat="1" applyAlignment="1">
      <alignment horizontal="left" wrapText="1"/>
    </xf>
    <xf numFmtId="0" fontId="0" fillId="0" borderId="0" xfId="0" applyAlignment="1">
      <alignment horizontal="left" wrapText="1"/>
    </xf>
    <xf numFmtId="0" fontId="1" fillId="0" borderId="2" xfId="1" applyBorder="1"/>
    <xf numFmtId="0" fontId="6" fillId="0" borderId="2" xfId="1" applyFont="1" applyBorder="1"/>
    <xf numFmtId="0" fontId="2" fillId="0" borderId="2" xfId="1" applyFont="1" applyBorder="1"/>
    <xf numFmtId="0" fontId="4" fillId="0" borderId="2" xfId="1" applyFont="1" applyBorder="1"/>
    <xf numFmtId="0" fontId="3" fillId="0" borderId="2" xfId="1" applyFont="1" applyBorder="1"/>
    <xf numFmtId="0" fontId="5" fillId="0" borderId="2" xfId="1" applyFont="1" applyBorder="1"/>
    <xf numFmtId="0" fontId="1" fillId="0" borderId="2" xfId="1" applyBorder="1" applyAlignment="1">
      <alignment vertical="center"/>
    </xf>
    <xf numFmtId="0" fontId="1" fillId="0" borderId="4" xfId="1" applyBorder="1"/>
    <xf numFmtId="0" fontId="6" fillId="0" borderId="4" xfId="1" applyFont="1" applyBorder="1"/>
    <xf numFmtId="0" fontId="1" fillId="0" borderId="6" xfId="1" applyBorder="1"/>
    <xf numFmtId="0" fontId="1" fillId="0" borderId="6" xfId="1" applyBorder="1" applyAlignment="1">
      <alignment vertical="center" wrapText="1"/>
    </xf>
    <xf numFmtId="0" fontId="6" fillId="0" borderId="7" xfId="1" applyFont="1" applyBorder="1"/>
    <xf numFmtId="0" fontId="1" fillId="0" borderId="8" xfId="1" applyBorder="1"/>
    <xf numFmtId="0" fontId="1" fillId="0" borderId="9" xfId="1" applyBorder="1"/>
    <xf numFmtId="0" fontId="2" fillId="0" borderId="9" xfId="1" applyFont="1" applyBorder="1"/>
    <xf numFmtId="0" fontId="6" fillId="0" borderId="10" xfId="1" applyFont="1" applyBorder="1"/>
    <xf numFmtId="49" fontId="0" fillId="0" borderId="0" xfId="0" applyNumberFormat="1" applyAlignment="1">
      <alignment wrapText="1"/>
    </xf>
    <xf numFmtId="49" fontId="0" fillId="0" borderId="6" xfId="0" applyNumberFormat="1" applyBorder="1"/>
    <xf numFmtId="164" fontId="0" fillId="0" borderId="2" xfId="2" applyFont="1" applyBorder="1"/>
    <xf numFmtId="49" fontId="0" fillId="0" borderId="8" xfId="0" applyNumberFormat="1" applyBorder="1"/>
    <xf numFmtId="0" fontId="0" fillId="2" borderId="13" xfId="0" applyFill="1" applyBorder="1"/>
    <xf numFmtId="0" fontId="0" fillId="2" borderId="12" xfId="0" applyFill="1" applyBorder="1"/>
    <xf numFmtId="164" fontId="0" fillId="0" borderId="18" xfId="2" applyFont="1" applyBorder="1"/>
    <xf numFmtId="0" fontId="0" fillId="0" borderId="0" xfId="0" applyAlignment="1">
      <alignment horizontal="center" wrapText="1"/>
    </xf>
    <xf numFmtId="0" fontId="0" fillId="0" borderId="0" xfId="0" applyAlignment="1">
      <alignment horizontal="center" vertical="center" wrapText="1"/>
    </xf>
    <xf numFmtId="165" fontId="0" fillId="0" borderId="0" xfId="0" applyNumberFormat="1"/>
    <xf numFmtId="166" fontId="0" fillId="0" borderId="0" xfId="0" applyNumberFormat="1"/>
    <xf numFmtId="164" fontId="0" fillId="2" borderId="20" xfId="2" applyFont="1" applyFill="1" applyBorder="1"/>
    <xf numFmtId="164" fontId="0" fillId="0" borderId="11" xfId="2" applyFont="1" applyBorder="1"/>
    <xf numFmtId="0" fontId="2" fillId="0" borderId="2" xfId="1" applyFont="1" applyBorder="1" applyAlignment="1">
      <alignment horizontal="center" vertical="center" wrapText="1"/>
    </xf>
    <xf numFmtId="0" fontId="6" fillId="0" borderId="2" xfId="1" applyFont="1" applyBorder="1" applyAlignment="1">
      <alignment horizontal="center" wrapText="1"/>
    </xf>
    <xf numFmtId="2" fontId="2" fillId="0" borderId="2" xfId="1" applyNumberFormat="1" applyFont="1" applyBorder="1"/>
    <xf numFmtId="2" fontId="6" fillId="0" borderId="2" xfId="1" applyNumberFormat="1" applyFont="1" applyBorder="1"/>
    <xf numFmtId="0" fontId="10" fillId="0" borderId="2" xfId="1" applyFont="1" applyBorder="1"/>
    <xf numFmtId="0" fontId="10" fillId="0" borderId="2" xfId="1" applyFont="1" applyBorder="1" applyAlignment="1">
      <alignment horizontal="center" wrapText="1"/>
    </xf>
    <xf numFmtId="0" fontId="11" fillId="0" borderId="2" xfId="0" applyFont="1" applyBorder="1"/>
    <xf numFmtId="2" fontId="10" fillId="0" borderId="2" xfId="1" applyNumberFormat="1" applyFont="1" applyBorder="1"/>
    <xf numFmtId="0" fontId="10" fillId="0" borderId="9" xfId="1" applyFont="1" applyBorder="1"/>
    <xf numFmtId="0" fontId="12" fillId="0" borderId="7" xfId="0" applyFont="1" applyBorder="1"/>
    <xf numFmtId="0" fontId="12" fillId="0" borderId="2" xfId="0" applyFont="1" applyBorder="1"/>
    <xf numFmtId="0" fontId="13" fillId="0" borderId="2" xfId="1" applyFont="1" applyBorder="1"/>
    <xf numFmtId="0" fontId="13" fillId="0" borderId="9" xfId="1" applyFont="1" applyBorder="1"/>
    <xf numFmtId="0" fontId="13" fillId="0" borderId="2" xfId="1" applyFont="1" applyBorder="1" applyAlignment="1">
      <alignment horizontal="center" wrapText="1"/>
    </xf>
    <xf numFmtId="0" fontId="14" fillId="0" borderId="2" xfId="0" applyFont="1" applyBorder="1"/>
    <xf numFmtId="2" fontId="13" fillId="0" borderId="2" xfId="1" applyNumberFormat="1" applyFont="1" applyBorder="1"/>
    <xf numFmtId="0" fontId="0" fillId="2" borderId="11" xfId="0" applyFill="1" applyBorder="1"/>
    <xf numFmtId="164" fontId="0" fillId="0" borderId="19" xfId="2" applyFont="1" applyBorder="1"/>
    <xf numFmtId="164" fontId="0" fillId="2" borderId="19" xfId="2" applyFont="1" applyFill="1" applyBorder="1"/>
    <xf numFmtId="164" fontId="0" fillId="0" borderId="0" xfId="2" applyFont="1"/>
    <xf numFmtId="164" fontId="0" fillId="0" borderId="9" xfId="2" applyFont="1" applyBorder="1"/>
    <xf numFmtId="0" fontId="15" fillId="0" borderId="3" xfId="1" applyFont="1" applyBorder="1" applyAlignment="1">
      <alignment horizontal="center" vertical="center"/>
    </xf>
    <xf numFmtId="0" fontId="7" fillId="0" borderId="0" xfId="0" applyFont="1" applyAlignment="1">
      <alignment horizontal="center"/>
    </xf>
    <xf numFmtId="0" fontId="9" fillId="0" borderId="0" xfId="0" applyFont="1"/>
    <xf numFmtId="49" fontId="9" fillId="0" borderId="0" xfId="0" applyNumberFormat="1" applyFont="1"/>
    <xf numFmtId="0" fontId="0" fillId="0" borderId="0" xfId="0" applyAlignment="1">
      <alignment horizontal="center"/>
    </xf>
    <xf numFmtId="0" fontId="0" fillId="0" borderId="0" xfId="0" applyAlignment="1">
      <alignment horizontal="right"/>
    </xf>
    <xf numFmtId="0" fontId="0" fillId="2" borderId="17" xfId="0" applyFill="1" applyBorder="1" applyAlignment="1">
      <alignment horizontal="center"/>
    </xf>
    <xf numFmtId="164" fontId="2" fillId="0" borderId="2" xfId="2" applyFont="1" applyBorder="1"/>
    <xf numFmtId="164" fontId="2" fillId="0" borderId="9" xfId="2" applyFont="1" applyBorder="1"/>
    <xf numFmtId="164" fontId="10" fillId="0" borderId="2" xfId="2" applyFont="1" applyBorder="1"/>
    <xf numFmtId="164" fontId="10" fillId="0" borderId="9" xfId="2" applyFont="1" applyBorder="1"/>
    <xf numFmtId="164" fontId="13" fillId="0" borderId="2" xfId="2" applyFont="1" applyBorder="1"/>
    <xf numFmtId="164" fontId="13" fillId="0" borderId="9" xfId="2" applyFont="1" applyBorder="1"/>
    <xf numFmtId="164" fontId="6" fillId="0" borderId="2" xfId="2" applyFont="1" applyBorder="1"/>
    <xf numFmtId="164" fontId="6" fillId="0" borderId="9" xfId="2" applyFont="1" applyBorder="1"/>
    <xf numFmtId="0" fontId="9" fillId="3" borderId="15" xfId="0" applyFont="1" applyFill="1" applyBorder="1"/>
    <xf numFmtId="0" fontId="9" fillId="3" borderId="16" xfId="0" applyFont="1" applyFill="1" applyBorder="1"/>
    <xf numFmtId="0" fontId="9" fillId="6" borderId="15" xfId="0" applyFont="1" applyFill="1" applyBorder="1"/>
    <xf numFmtId="0" fontId="9" fillId="6" borderId="16" xfId="0" applyFont="1" applyFill="1" applyBorder="1"/>
    <xf numFmtId="0" fontId="9" fillId="5" borderId="15" xfId="0" applyFont="1" applyFill="1" applyBorder="1"/>
    <xf numFmtId="0" fontId="9" fillId="5" borderId="16" xfId="0" applyFont="1" applyFill="1" applyBorder="1"/>
    <xf numFmtId="0" fontId="9" fillId="4" borderId="15" xfId="0" applyFont="1" applyFill="1" applyBorder="1"/>
    <xf numFmtId="0" fontId="9" fillId="4" borderId="16" xfId="0" applyFont="1" applyFill="1" applyBorder="1"/>
    <xf numFmtId="0" fontId="9" fillId="3" borderId="15" xfId="0" applyFont="1" applyFill="1" applyBorder="1" applyAlignment="1">
      <alignment horizontal="center"/>
    </xf>
    <xf numFmtId="0" fontId="9" fillId="6" borderId="15" xfId="0" applyFont="1" applyFill="1" applyBorder="1" applyAlignment="1">
      <alignment horizontal="center"/>
    </xf>
    <xf numFmtId="0" fontId="9" fillId="5" borderId="15" xfId="0" applyFont="1" applyFill="1" applyBorder="1" applyAlignment="1">
      <alignment horizontal="center"/>
    </xf>
    <xf numFmtId="0" fontId="9" fillId="4" borderId="15" xfId="0" applyFont="1" applyFill="1" applyBorder="1" applyAlignment="1">
      <alignment horizontal="center"/>
    </xf>
    <xf numFmtId="49" fontId="0" fillId="0" borderId="23" xfId="0" applyNumberFormat="1" applyBorder="1"/>
    <xf numFmtId="164" fontId="0" fillId="0" borderId="24" xfId="2" applyFont="1" applyBorder="1"/>
    <xf numFmtId="164" fontId="0" fillId="0" borderId="27" xfId="2" applyFont="1" applyBorder="1"/>
    <xf numFmtId="164" fontId="0" fillId="0" borderId="28" xfId="2" applyFont="1" applyBorder="1"/>
    <xf numFmtId="0" fontId="0" fillId="0" borderId="31" xfId="0" applyBorder="1"/>
    <xf numFmtId="0" fontId="0" fillId="0" borderId="25" xfId="0" applyBorder="1"/>
    <xf numFmtId="49" fontId="0" fillId="0" borderId="32" xfId="0" applyNumberFormat="1" applyBorder="1"/>
    <xf numFmtId="0" fontId="0" fillId="2" borderId="33" xfId="0" applyFill="1" applyBorder="1" applyAlignment="1">
      <alignment horizontal="center"/>
    </xf>
    <xf numFmtId="0" fontId="0" fillId="0" borderId="1" xfId="0" applyBorder="1" applyAlignment="1">
      <alignment horizontal="center"/>
    </xf>
    <xf numFmtId="0" fontId="0" fillId="0" borderId="17" xfId="0" applyBorder="1" applyAlignment="1">
      <alignment horizontal="center"/>
    </xf>
    <xf numFmtId="2" fontId="0" fillId="0" borderId="33" xfId="2" applyNumberFormat="1" applyFont="1" applyBorder="1" applyAlignment="1">
      <alignment horizontal="center"/>
    </xf>
    <xf numFmtId="0" fontId="17" fillId="0" borderId="17" xfId="0" applyFont="1" applyBorder="1" applyAlignment="1">
      <alignment vertical="center"/>
    </xf>
    <xf numFmtId="0" fontId="0" fillId="0" borderId="36" xfId="0" applyBorder="1" applyAlignment="1">
      <alignment horizontal="center"/>
    </xf>
    <xf numFmtId="0" fontId="0" fillId="0" borderId="36" xfId="0" applyBorder="1"/>
    <xf numFmtId="0" fontId="0" fillId="0" borderId="37" xfId="0" applyBorder="1" applyAlignment="1">
      <alignment horizontal="center"/>
    </xf>
    <xf numFmtId="0" fontId="0" fillId="0" borderId="1" xfId="0" applyBorder="1"/>
    <xf numFmtId="0" fontId="0" fillId="0" borderId="40" xfId="0" applyBorder="1" applyAlignment="1">
      <alignment horizontal="center"/>
    </xf>
    <xf numFmtId="0" fontId="0" fillId="0" borderId="40" xfId="0" applyBorder="1" applyAlignment="1">
      <alignment horizontal="left"/>
    </xf>
    <xf numFmtId="0" fontId="0" fillId="0" borderId="41" xfId="0" applyBorder="1" applyAlignment="1">
      <alignment horizontal="center"/>
    </xf>
    <xf numFmtId="49" fontId="0" fillId="0" borderId="3" xfId="0" applyNumberFormat="1" applyBorder="1"/>
    <xf numFmtId="0" fontId="0" fillId="0" borderId="30" xfId="0" applyBorder="1"/>
    <xf numFmtId="0" fontId="0" fillId="0" borderId="24" xfId="0" applyBorder="1" applyAlignment="1">
      <alignment horizontal="left"/>
    </xf>
    <xf numFmtId="164" fontId="0" fillId="2" borderId="42" xfId="2" applyFont="1" applyFill="1" applyBorder="1"/>
    <xf numFmtId="0" fontId="0" fillId="0" borderId="13" xfId="0" applyBorder="1"/>
    <xf numFmtId="0" fontId="0" fillId="0" borderId="2" xfId="0" applyBorder="1" applyAlignment="1">
      <alignment horizontal="left"/>
    </xf>
    <xf numFmtId="0" fontId="0" fillId="0" borderId="43" xfId="0" applyBorder="1"/>
    <xf numFmtId="164" fontId="0" fillId="0" borderId="44" xfId="2" applyFont="1" applyBorder="1"/>
    <xf numFmtId="0" fontId="0" fillId="0" borderId="44" xfId="0" applyBorder="1" applyAlignment="1">
      <alignment horizontal="left"/>
    </xf>
    <xf numFmtId="0" fontId="20" fillId="0" borderId="2" xfId="3" applyFont="1" applyBorder="1"/>
    <xf numFmtId="0" fontId="21" fillId="0" borderId="2" xfId="3" applyFont="1" applyBorder="1"/>
    <xf numFmtId="0" fontId="22" fillId="0" borderId="2" xfId="3" applyFont="1" applyBorder="1"/>
    <xf numFmtId="0" fontId="23" fillId="0" borderId="2" xfId="3" applyFont="1" applyBorder="1"/>
    <xf numFmtId="0" fontId="20" fillId="0" borderId="9" xfId="3" applyFont="1" applyBorder="1"/>
    <xf numFmtId="0" fontId="21" fillId="0" borderId="9" xfId="3" applyFont="1" applyBorder="1"/>
    <xf numFmtId="0" fontId="22" fillId="0" borderId="9" xfId="3" applyFont="1" applyBorder="1"/>
    <xf numFmtId="0" fontId="23" fillId="0" borderId="9" xfId="3" applyFont="1" applyBorder="1"/>
    <xf numFmtId="0" fontId="1" fillId="0" borderId="4" xfId="1" applyBorder="1" applyAlignment="1">
      <alignment wrapText="1"/>
    </xf>
    <xf numFmtId="0" fontId="0" fillId="0" borderId="11" xfId="0" applyBorder="1" applyAlignment="1">
      <alignment horizontal="center"/>
    </xf>
    <xf numFmtId="0" fontId="0" fillId="0" borderId="13" xfId="0" applyBorder="1" applyAlignment="1">
      <alignment horizontal="center"/>
    </xf>
    <xf numFmtId="0" fontId="0" fillId="0" borderId="18" xfId="0" applyBorder="1" applyAlignment="1">
      <alignment horizontal="center"/>
    </xf>
    <xf numFmtId="0" fontId="0" fillId="0" borderId="22" xfId="0" applyBorder="1" applyAlignment="1">
      <alignment horizontal="center"/>
    </xf>
    <xf numFmtId="0" fontId="0" fillId="0" borderId="45" xfId="0" applyBorder="1" applyAlignment="1">
      <alignment horizontal="center" vertical="center" wrapText="1"/>
    </xf>
    <xf numFmtId="0" fontId="0" fillId="0" borderId="25" xfId="0" applyBorder="1" applyAlignment="1">
      <alignment horizontal="center" vertical="center" wrapText="1"/>
    </xf>
    <xf numFmtId="0" fontId="0" fillId="0" borderId="37" xfId="0" applyBorder="1" applyAlignment="1">
      <alignment horizontal="center" vertical="center" wrapText="1"/>
    </xf>
    <xf numFmtId="0" fontId="0" fillId="0" borderId="46" xfId="0" applyBorder="1" applyAlignment="1">
      <alignment horizontal="center" vertical="center" wrapText="1"/>
    </xf>
    <xf numFmtId="0" fontId="0" fillId="0" borderId="1" xfId="0" applyBorder="1" applyAlignment="1">
      <alignment horizontal="center" vertical="center" wrapText="1"/>
    </xf>
    <xf numFmtId="0" fontId="0" fillId="0" borderId="41" xfId="0" applyBorder="1" applyAlignment="1">
      <alignment horizontal="center" vertical="center" wrapText="1"/>
    </xf>
    <xf numFmtId="0" fontId="0" fillId="0" borderId="45" xfId="0" applyBorder="1" applyAlignment="1">
      <alignment horizontal="center" wrapText="1"/>
    </xf>
    <xf numFmtId="0" fontId="0" fillId="0" borderId="25" xfId="0" applyBorder="1" applyAlignment="1">
      <alignment horizontal="center" wrapText="1"/>
    </xf>
    <xf numFmtId="0" fontId="0" fillId="0" borderId="37" xfId="0" applyBorder="1" applyAlignment="1">
      <alignment horizontal="center" wrapText="1"/>
    </xf>
    <xf numFmtId="0" fontId="0" fillId="0" borderId="46" xfId="0" applyBorder="1" applyAlignment="1">
      <alignment horizontal="center" wrapText="1"/>
    </xf>
    <xf numFmtId="0" fontId="0" fillId="0" borderId="1" xfId="0" applyBorder="1" applyAlignment="1">
      <alignment horizontal="center" wrapText="1"/>
    </xf>
    <xf numFmtId="0" fontId="0" fillId="0" borderId="41" xfId="0" applyBorder="1" applyAlignment="1">
      <alignment horizontal="center" wrapText="1"/>
    </xf>
    <xf numFmtId="49" fontId="0" fillId="0" borderId="14" xfId="0" applyNumberFormat="1" applyBorder="1" applyAlignment="1">
      <alignment horizontal="center" wrapText="1"/>
    </xf>
    <xf numFmtId="49" fontId="0" fillId="0" borderId="15" xfId="0" applyNumberFormat="1" applyBorder="1" applyAlignment="1">
      <alignment horizontal="center" wrapText="1"/>
    </xf>
    <xf numFmtId="49" fontId="0" fillId="0" borderId="16" xfId="0" applyNumberFormat="1" applyBorder="1" applyAlignment="1">
      <alignment horizontal="center" wrapText="1"/>
    </xf>
    <xf numFmtId="0" fontId="0" fillId="0" borderId="47" xfId="0" applyBorder="1" applyAlignment="1">
      <alignment horizontal="center"/>
    </xf>
    <xf numFmtId="0" fontId="0" fillId="0" borderId="48" xfId="0" applyBorder="1" applyAlignment="1">
      <alignment horizont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49" fontId="0" fillId="0" borderId="0" xfId="0" applyNumberFormat="1" applyAlignment="1">
      <alignment horizontal="left" wrapText="1"/>
    </xf>
    <xf numFmtId="0" fontId="7" fillId="0" borderId="0" xfId="0" applyFont="1" applyAlignment="1">
      <alignment horizontal="center"/>
    </xf>
    <xf numFmtId="0" fontId="16" fillId="0" borderId="0" xfId="0" applyFont="1" applyAlignment="1">
      <alignment horizontal="center"/>
    </xf>
    <xf numFmtId="0" fontId="9" fillId="0" borderId="0" xfId="0" applyFont="1" applyAlignment="1">
      <alignment horizontal="center"/>
    </xf>
    <xf numFmtId="0" fontId="9" fillId="0" borderId="0" xfId="0" applyFont="1" applyAlignment="1">
      <alignment horizontal="right"/>
    </xf>
    <xf numFmtId="49" fontId="0" fillId="0" borderId="0" xfId="0" applyNumberFormat="1" applyAlignment="1">
      <alignment horizontal="left"/>
    </xf>
    <xf numFmtId="0" fontId="0" fillId="0" borderId="0" xfId="0" applyAlignment="1">
      <alignment horizontal="left"/>
    </xf>
    <xf numFmtId="0" fontId="9" fillId="3" borderId="14" xfId="0" applyFont="1" applyFill="1" applyBorder="1" applyAlignment="1">
      <alignment horizontal="right"/>
    </xf>
    <xf numFmtId="0" fontId="9" fillId="3" borderId="15" xfId="0" applyFont="1" applyFill="1" applyBorder="1" applyAlignment="1">
      <alignment horizontal="right"/>
    </xf>
    <xf numFmtId="0" fontId="0" fillId="2" borderId="11"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0" fillId="2" borderId="2" xfId="0" applyFill="1" applyBorder="1" applyAlignment="1">
      <alignment horizontal="center"/>
    </xf>
    <xf numFmtId="0" fontId="0" fillId="0" borderId="26" xfId="0" applyBorder="1" applyAlignment="1">
      <alignment horizontal="center"/>
    </xf>
    <xf numFmtId="164" fontId="0" fillId="0" borderId="9" xfId="2" applyFont="1" applyBorder="1" applyAlignment="1">
      <alignment horizontal="left" wrapText="1"/>
    </xf>
    <xf numFmtId="164" fontId="0" fillId="0" borderId="22" xfId="2" applyFont="1" applyBorder="1" applyAlignment="1">
      <alignment horizontal="center"/>
    </xf>
    <xf numFmtId="164" fontId="0" fillId="0" borderId="9" xfId="2" applyFont="1" applyBorder="1" applyAlignment="1">
      <alignment horizontal="center"/>
    </xf>
    <xf numFmtId="164" fontId="0" fillId="0" borderId="18" xfId="2" applyFont="1" applyBorder="1" applyAlignment="1">
      <alignment horizontal="center"/>
    </xf>
    <xf numFmtId="49" fontId="0" fillId="0" borderId="27" xfId="0" applyNumberFormat="1" applyBorder="1" applyAlignment="1">
      <alignment horizontal="left" wrapText="1"/>
    </xf>
    <xf numFmtId="49" fontId="0" fillId="0" borderId="29" xfId="0" applyNumberFormat="1" applyBorder="1" applyAlignment="1">
      <alignment horizontal="left"/>
    </xf>
    <xf numFmtId="49" fontId="0" fillId="0" borderId="30" xfId="0" applyNumberFormat="1" applyBorder="1" applyAlignment="1">
      <alignment horizontal="left"/>
    </xf>
    <xf numFmtId="49" fontId="0" fillId="0" borderId="11" xfId="0" applyNumberFormat="1" applyBorder="1" applyAlignment="1">
      <alignment horizontal="left"/>
    </xf>
    <xf numFmtId="49" fontId="0" fillId="0" borderId="12" xfId="0" applyNumberFormat="1" applyBorder="1" applyAlignment="1">
      <alignment horizontal="left"/>
    </xf>
    <xf numFmtId="49" fontId="0" fillId="0" borderId="13" xfId="0" applyNumberFormat="1" applyBorder="1" applyAlignment="1">
      <alignment horizontal="left"/>
    </xf>
    <xf numFmtId="0" fontId="0" fillId="0" borderId="12" xfId="0" applyBorder="1" applyAlignment="1">
      <alignment horizontal="center"/>
    </xf>
    <xf numFmtId="164" fontId="0" fillId="0" borderId="2" xfId="2" applyFont="1" applyBorder="1" applyAlignment="1">
      <alignment horizontal="left" wrapText="1"/>
    </xf>
    <xf numFmtId="0" fontId="9" fillId="4" borderId="14" xfId="0" applyFont="1" applyFill="1" applyBorder="1" applyAlignment="1">
      <alignment horizontal="right"/>
    </xf>
    <xf numFmtId="0" fontId="9" fillId="4" borderId="15" xfId="0" applyFont="1" applyFill="1" applyBorder="1" applyAlignment="1">
      <alignment horizontal="right"/>
    </xf>
    <xf numFmtId="164" fontId="0" fillId="0" borderId="18" xfId="2" applyFont="1" applyBorder="1" applyAlignment="1">
      <alignment horizontal="left" wrapText="1"/>
    </xf>
    <xf numFmtId="164" fontId="0" fillId="0" borderId="21" xfId="2" applyFont="1" applyBorder="1" applyAlignment="1">
      <alignment horizontal="left" wrapText="1"/>
    </xf>
    <xf numFmtId="164" fontId="0" fillId="0" borderId="22" xfId="2" applyFont="1" applyBorder="1" applyAlignment="1">
      <alignment horizontal="left" wrapText="1"/>
    </xf>
    <xf numFmtId="164" fontId="0" fillId="0" borderId="11" xfId="2" applyFont="1" applyBorder="1" applyAlignment="1">
      <alignment horizontal="left" wrapText="1"/>
    </xf>
    <xf numFmtId="164" fontId="0" fillId="0" borderId="12" xfId="2" applyFont="1" applyBorder="1" applyAlignment="1">
      <alignment horizontal="left" wrapText="1"/>
    </xf>
    <xf numFmtId="164" fontId="0" fillId="0" borderId="13" xfId="2" applyFont="1" applyBorder="1" applyAlignment="1">
      <alignment horizontal="left" wrapText="1"/>
    </xf>
    <xf numFmtId="0" fontId="9" fillId="5" borderId="14" xfId="0" applyFont="1" applyFill="1" applyBorder="1" applyAlignment="1">
      <alignment horizontal="right"/>
    </xf>
    <xf numFmtId="0" fontId="9" fillId="5" borderId="15" xfId="0" applyFont="1" applyFill="1" applyBorder="1" applyAlignment="1">
      <alignment horizontal="right"/>
    </xf>
    <xf numFmtId="0" fontId="9" fillId="6" borderId="14" xfId="0" applyFont="1" applyFill="1" applyBorder="1" applyAlignment="1">
      <alignment horizontal="right"/>
    </xf>
    <xf numFmtId="0" fontId="9" fillId="6" borderId="15" xfId="0" applyFont="1" applyFill="1" applyBorder="1" applyAlignment="1">
      <alignment horizontal="right"/>
    </xf>
    <xf numFmtId="0" fontId="0" fillId="0" borderId="0" xfId="0" applyAlignment="1">
      <alignment horizontal="center"/>
    </xf>
  </cellXfs>
  <cellStyles count="4">
    <cellStyle name="Link" xfId="3" builtinId="8"/>
    <cellStyle name="Normal" xfId="0" builtinId="0"/>
    <cellStyle name="Normal 2" xfId="1" xr:uid="{00000000-0005-0000-0000-00000100000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kim_eriksen_3f_dk/Documents/Opm&#229;lerforeningen/Opm&#229;lerforeningens%20hjemmeside/T&#248;mrer_standartpriser/Prisliste%20till&#230;g,%20Skal%20rettes%20ved%20hver%20ny%20OK.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sliste tillæg"/>
      <sheetName val="Prisliste tillæg, Skal rettes v"/>
    </sheetNames>
    <sheetDataSet>
      <sheetData sheetId="0">
        <row r="3">
          <cell r="B3" t="str">
            <v>Det aktuelle års tillæg</v>
          </cell>
          <cell r="C3" t="str">
            <v>Samlet Prisliste tillæg</v>
          </cell>
        </row>
        <row r="4">
          <cell r="A4">
            <v>2014</v>
          </cell>
          <cell r="B4">
            <v>1</v>
          </cell>
          <cell r="C4">
            <v>1</v>
          </cell>
        </row>
        <row r="5">
          <cell r="A5">
            <v>2015</v>
          </cell>
          <cell r="B5">
            <v>1.014</v>
          </cell>
          <cell r="C5">
            <v>1.014</v>
          </cell>
        </row>
        <row r="6">
          <cell r="A6">
            <v>2016</v>
          </cell>
          <cell r="B6">
            <v>1.0189999999999999</v>
          </cell>
          <cell r="C6">
            <v>1.033266</v>
          </cell>
          <cell r="I6">
            <v>2025</v>
          </cell>
        </row>
        <row r="7">
          <cell r="A7">
            <v>2017</v>
          </cell>
          <cell r="B7">
            <v>1.018</v>
          </cell>
          <cell r="C7">
            <v>1.0518647880000001</v>
          </cell>
        </row>
        <row r="8">
          <cell r="A8">
            <v>2018</v>
          </cell>
          <cell r="B8">
            <v>1.0189999999999999</v>
          </cell>
          <cell r="C8">
            <v>1.0718502189720001</v>
          </cell>
        </row>
        <row r="9">
          <cell r="A9">
            <v>2019</v>
          </cell>
          <cell r="B9">
            <v>1.0209999999999999</v>
          </cell>
          <cell r="C9">
            <v>1.0943590735704121</v>
          </cell>
          <cell r="J9" t="str">
            <v>s.53 og s.208</v>
          </cell>
        </row>
        <row r="10">
          <cell r="A10">
            <v>2020</v>
          </cell>
          <cell r="B10">
            <v>1.0209999999999999</v>
          </cell>
          <cell r="C10">
            <v>1.1173406141153905</v>
          </cell>
        </row>
        <row r="11">
          <cell r="A11">
            <v>2021</v>
          </cell>
          <cell r="B11">
            <v>1.0209999999999999</v>
          </cell>
          <cell r="C11">
            <v>1.1408047670118135</v>
          </cell>
        </row>
        <row r="12">
          <cell r="A12">
            <v>2022</v>
          </cell>
          <cell r="B12">
            <v>1.0209999999999999</v>
          </cell>
          <cell r="C12">
            <v>1.1647616671190615</v>
          </cell>
        </row>
        <row r="13">
          <cell r="A13">
            <v>2023</v>
          </cell>
          <cell r="B13">
            <v>1.04</v>
          </cell>
          <cell r="C13">
            <v>1.211352133803824</v>
          </cell>
        </row>
        <row r="14">
          <cell r="A14">
            <v>2024</v>
          </cell>
          <cell r="B14">
            <v>1.0389999999999999</v>
          </cell>
          <cell r="C14">
            <v>1.2585948670221732</v>
          </cell>
        </row>
        <row r="15">
          <cell r="A15">
            <v>2025</v>
          </cell>
          <cell r="B15">
            <v>1.3</v>
          </cell>
          <cell r="C15">
            <v>1.6361733271288252</v>
          </cell>
        </row>
        <row r="16">
          <cell r="A16">
            <v>2026</v>
          </cell>
          <cell r="C16">
            <v>0</v>
          </cell>
        </row>
        <row r="17">
          <cell r="A17">
            <v>2027</v>
          </cell>
          <cell r="C17">
            <v>0</v>
          </cell>
        </row>
        <row r="18">
          <cell r="A18">
            <v>2028</v>
          </cell>
          <cell r="C18">
            <v>0</v>
          </cell>
        </row>
        <row r="19">
          <cell r="A19">
            <v>2029</v>
          </cell>
          <cell r="C19">
            <v>0</v>
          </cell>
        </row>
        <row r="20">
          <cell r="A20">
            <v>2030</v>
          </cell>
          <cell r="C20">
            <v>0</v>
          </cell>
        </row>
        <row r="21">
          <cell r="A21">
            <v>2031</v>
          </cell>
          <cell r="C21">
            <v>0</v>
          </cell>
        </row>
        <row r="22">
          <cell r="A22">
            <v>2032</v>
          </cell>
          <cell r="C22">
            <v>0</v>
          </cell>
        </row>
        <row r="23">
          <cell r="A23">
            <v>2033</v>
          </cell>
          <cell r="C23">
            <v>0</v>
          </cell>
        </row>
        <row r="24">
          <cell r="A24">
            <v>2034</v>
          </cell>
          <cell r="C24">
            <v>0</v>
          </cell>
        </row>
        <row r="25">
          <cell r="A25">
            <v>2035</v>
          </cell>
          <cell r="C25">
            <v>0</v>
          </cell>
        </row>
        <row r="26">
          <cell r="A26">
            <v>2036</v>
          </cell>
          <cell r="C26">
            <v>0</v>
          </cell>
        </row>
        <row r="27">
          <cell r="A27">
            <v>2037</v>
          </cell>
          <cell r="C27">
            <v>0</v>
          </cell>
        </row>
        <row r="28">
          <cell r="A28">
            <v>2038</v>
          </cell>
          <cell r="C28">
            <v>0</v>
          </cell>
        </row>
        <row r="29">
          <cell r="A29">
            <v>2039</v>
          </cell>
          <cell r="C29">
            <v>0</v>
          </cell>
        </row>
        <row r="30">
          <cell r="A30">
            <v>2040</v>
          </cell>
          <cell r="C30">
            <v>0</v>
          </cell>
        </row>
        <row r="31">
          <cell r="A31">
            <v>2041</v>
          </cell>
          <cell r="C31">
            <v>0</v>
          </cell>
        </row>
        <row r="32">
          <cell r="A32">
            <v>2042</v>
          </cell>
          <cell r="C32">
            <v>0</v>
          </cell>
        </row>
        <row r="33">
          <cell r="A33">
            <v>2043</v>
          </cell>
          <cell r="C33">
            <v>0</v>
          </cell>
        </row>
        <row r="34">
          <cell r="A34">
            <v>2044</v>
          </cell>
          <cell r="C34">
            <v>0</v>
          </cell>
        </row>
        <row r="35">
          <cell r="A35">
            <v>2045</v>
          </cell>
          <cell r="C35">
            <v>0</v>
          </cell>
        </row>
        <row r="36">
          <cell r="A36">
            <v>2046</v>
          </cell>
          <cell r="C36">
            <v>0</v>
          </cell>
        </row>
        <row r="37">
          <cell r="A37">
            <v>2047</v>
          </cell>
          <cell r="C37">
            <v>0</v>
          </cell>
        </row>
        <row r="38">
          <cell r="A38">
            <v>2048</v>
          </cell>
          <cell r="C38">
            <v>0</v>
          </cell>
        </row>
        <row r="39">
          <cell r="A39">
            <v>2049</v>
          </cell>
          <cell r="C39">
            <v>0</v>
          </cell>
        </row>
        <row r="40">
          <cell r="A40">
            <v>2050</v>
          </cell>
          <cell r="C40">
            <v>0</v>
          </cell>
        </row>
        <row r="41">
          <cell r="A41">
            <v>2051</v>
          </cell>
          <cell r="C41">
            <v>0</v>
          </cell>
        </row>
        <row r="42">
          <cell r="A42">
            <v>2052</v>
          </cell>
          <cell r="C42">
            <v>0</v>
          </cell>
        </row>
        <row r="43">
          <cell r="A43">
            <v>2053</v>
          </cell>
          <cell r="C43">
            <v>0</v>
          </cell>
        </row>
        <row r="44">
          <cell r="A44">
            <v>2054</v>
          </cell>
          <cell r="C44">
            <v>0</v>
          </cell>
        </row>
        <row r="45">
          <cell r="A45">
            <v>2055</v>
          </cell>
          <cell r="C45">
            <v>0</v>
          </cell>
        </row>
        <row r="46">
          <cell r="A46">
            <v>2056</v>
          </cell>
          <cell r="C46">
            <v>0</v>
          </cell>
        </row>
        <row r="47">
          <cell r="A47">
            <v>2057</v>
          </cell>
          <cell r="C47">
            <v>0</v>
          </cell>
        </row>
        <row r="48">
          <cell r="A48">
            <v>2058</v>
          </cell>
          <cell r="C48">
            <v>0</v>
          </cell>
        </row>
        <row r="49">
          <cell r="A49">
            <v>2059</v>
          </cell>
          <cell r="C49">
            <v>0</v>
          </cell>
        </row>
        <row r="50">
          <cell r="A50">
            <v>2060</v>
          </cell>
          <cell r="C50">
            <v>0</v>
          </cell>
        </row>
        <row r="51">
          <cell r="A51">
            <v>2061</v>
          </cell>
          <cell r="C51">
            <v>0</v>
          </cell>
        </row>
        <row r="52">
          <cell r="A52">
            <v>2062</v>
          </cell>
          <cell r="C52">
            <v>0</v>
          </cell>
        </row>
        <row r="53">
          <cell r="A53">
            <v>2063</v>
          </cell>
          <cell r="C53">
            <v>0</v>
          </cell>
        </row>
        <row r="54">
          <cell r="A54">
            <v>2064</v>
          </cell>
          <cell r="C54">
            <v>0</v>
          </cell>
        </row>
        <row r="55">
          <cell r="A55">
            <v>2065</v>
          </cell>
          <cell r="C55">
            <v>0</v>
          </cell>
        </row>
        <row r="56">
          <cell r="A56">
            <v>2066</v>
          </cell>
          <cell r="C56">
            <v>0</v>
          </cell>
        </row>
        <row r="57">
          <cell r="A57">
            <v>2067</v>
          </cell>
          <cell r="C57">
            <v>0</v>
          </cell>
        </row>
        <row r="58">
          <cell r="A58">
            <v>2068</v>
          </cell>
          <cell r="C58">
            <v>0</v>
          </cell>
        </row>
        <row r="59">
          <cell r="A59">
            <v>2069</v>
          </cell>
          <cell r="C59">
            <v>0</v>
          </cell>
        </row>
        <row r="60">
          <cell r="A60">
            <v>2070</v>
          </cell>
          <cell r="C60">
            <v>0</v>
          </cell>
        </row>
      </sheetData>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A2:O61"/>
  <sheetViews>
    <sheetView tabSelected="1" workbookViewId="0">
      <selection activeCell="L32" sqref="L32:M32"/>
    </sheetView>
  </sheetViews>
  <sheetFormatPr defaultRowHeight="13.5" x14ac:dyDescent="0.3"/>
  <cols>
    <col min="1" max="1" width="9.765625" customWidth="1"/>
    <col min="2" max="2" width="8.765625" customWidth="1"/>
    <col min="3" max="3" width="5.84375" bestFit="1" customWidth="1"/>
    <col min="4" max="4" width="9.23046875" bestFit="1" customWidth="1"/>
    <col min="5" max="5" width="9" customWidth="1"/>
    <col min="6" max="6" width="9.4609375" bestFit="1" customWidth="1"/>
    <col min="7" max="7" width="9.61328125" bestFit="1" customWidth="1"/>
    <col min="8" max="8" width="9.4609375" bestFit="1" customWidth="1"/>
    <col min="9" max="9" width="9.4609375" customWidth="1"/>
    <col min="10" max="10" width="9.23046875" customWidth="1"/>
    <col min="11" max="11" width="8.23046875" bestFit="1" customWidth="1"/>
    <col min="12" max="12" width="8.765625" customWidth="1"/>
    <col min="13" max="13" width="9.15234375" customWidth="1"/>
    <col min="14" max="14" width="8.23046875" bestFit="1" customWidth="1"/>
    <col min="15" max="15" width="10.765625" customWidth="1"/>
  </cols>
  <sheetData>
    <row r="2" spans="1:15" x14ac:dyDescent="0.3">
      <c r="A2" s="149" t="s">
        <v>0</v>
      </c>
      <c r="B2" s="149"/>
      <c r="C2" s="149"/>
      <c r="D2" s="149"/>
      <c r="E2" s="149"/>
      <c r="F2" s="149"/>
      <c r="G2" s="149"/>
      <c r="H2" s="149"/>
      <c r="I2" s="149"/>
      <c r="J2" s="149"/>
      <c r="K2" s="149"/>
      <c r="L2" s="149"/>
      <c r="M2" s="149"/>
      <c r="N2" s="149"/>
      <c r="O2" s="149"/>
    </row>
    <row r="3" spans="1:15" x14ac:dyDescent="0.3">
      <c r="A3" s="149"/>
      <c r="B3" s="149"/>
      <c r="C3" s="149"/>
      <c r="D3" s="149"/>
      <c r="E3" s="149"/>
      <c r="F3" s="149"/>
      <c r="G3" s="149"/>
      <c r="H3" s="149"/>
      <c r="I3" s="149"/>
      <c r="J3" s="149"/>
      <c r="K3" s="149"/>
      <c r="L3" s="149"/>
      <c r="M3" s="149"/>
      <c r="N3" s="149"/>
      <c r="O3" s="149"/>
    </row>
    <row r="4" spans="1:15" ht="24.5" x14ac:dyDescent="0.45">
      <c r="A4" s="58"/>
      <c r="B4" s="58"/>
      <c r="C4" s="58"/>
      <c r="D4" s="58"/>
      <c r="E4" s="58"/>
      <c r="F4" s="58"/>
      <c r="G4" s="58"/>
      <c r="H4" s="58"/>
      <c r="I4" s="58"/>
      <c r="J4" s="58"/>
      <c r="K4" s="58"/>
      <c r="L4" s="58"/>
      <c r="M4" s="58"/>
      <c r="N4" s="58"/>
      <c r="O4" s="58"/>
    </row>
    <row r="5" spans="1:15" ht="24.5" x14ac:dyDescent="0.45">
      <c r="A5" s="150" t="s">
        <v>1</v>
      </c>
      <c r="B5" s="150"/>
      <c r="C5" s="150"/>
      <c r="D5" s="150"/>
      <c r="E5" s="150"/>
      <c r="F5" s="150"/>
      <c r="G5" s="150"/>
      <c r="H5" s="150"/>
      <c r="I5" s="150"/>
      <c r="J5" s="150"/>
      <c r="K5" s="150"/>
      <c r="L5" s="150"/>
      <c r="M5" s="150"/>
      <c r="N5" s="150"/>
      <c r="O5" s="150"/>
    </row>
    <row r="6" spans="1:15" ht="12.75" customHeight="1" x14ac:dyDescent="0.3">
      <c r="A6" s="151" t="s">
        <v>2</v>
      </c>
      <c r="B6" s="151"/>
      <c r="C6" s="151"/>
      <c r="D6" s="151"/>
      <c r="E6" s="151"/>
      <c r="F6" s="151"/>
      <c r="G6" s="151"/>
      <c r="H6" s="151"/>
      <c r="I6" s="151"/>
      <c r="J6" s="151"/>
      <c r="K6" s="151"/>
      <c r="L6" s="151"/>
      <c r="M6" s="151"/>
      <c r="N6" s="151"/>
      <c r="O6" s="151"/>
    </row>
    <row r="7" spans="1:15" ht="12.75" customHeight="1" x14ac:dyDescent="0.3">
      <c r="A7" s="152" t="s">
        <v>3</v>
      </c>
      <c r="B7" s="152"/>
      <c r="C7" s="152"/>
      <c r="D7" s="152"/>
      <c r="E7" s="152"/>
      <c r="F7" s="152"/>
      <c r="G7" s="152"/>
      <c r="H7" s="152"/>
      <c r="I7" s="152"/>
      <c r="J7" s="152"/>
      <c r="K7" s="59">
        <f>'[1]Prisliste tillæg'!$I$6</f>
        <v>2025</v>
      </c>
      <c r="L7" s="59" t="s">
        <v>4</v>
      </c>
      <c r="N7" s="60"/>
      <c r="O7" s="59"/>
    </row>
    <row r="9" spans="1:15" x14ac:dyDescent="0.3">
      <c r="A9" s="148" t="s">
        <v>5</v>
      </c>
      <c r="B9" s="148"/>
      <c r="C9" s="148"/>
      <c r="D9" s="148"/>
      <c r="E9" s="148"/>
      <c r="F9" s="148"/>
      <c r="G9" s="148"/>
      <c r="H9" s="148"/>
      <c r="I9" s="148"/>
      <c r="J9" s="148"/>
      <c r="K9" s="148"/>
      <c r="L9" s="148"/>
      <c r="M9" s="148"/>
      <c r="N9" s="148"/>
      <c r="O9" s="148"/>
    </row>
    <row r="10" spans="1:15" x14ac:dyDescent="0.3">
      <c r="A10" s="148"/>
      <c r="B10" s="148"/>
      <c r="C10" s="148"/>
      <c r="D10" s="148"/>
      <c r="E10" s="148"/>
      <c r="F10" s="148"/>
      <c r="G10" s="148"/>
      <c r="H10" s="148"/>
      <c r="I10" s="148"/>
      <c r="J10" s="148"/>
      <c r="K10" s="148"/>
      <c r="L10" s="148"/>
      <c r="M10" s="148"/>
      <c r="N10" s="148"/>
      <c r="O10" s="148"/>
    </row>
    <row r="12" spans="1:15" x14ac:dyDescent="0.3">
      <c r="A12" s="148" t="s">
        <v>6</v>
      </c>
      <c r="B12" s="148"/>
      <c r="C12" s="148"/>
      <c r="D12" s="148"/>
      <c r="E12" s="148"/>
      <c r="F12" s="148"/>
      <c r="G12" s="148"/>
      <c r="H12" s="148"/>
      <c r="I12" s="148"/>
      <c r="J12" s="148"/>
      <c r="K12" s="148"/>
      <c r="L12" s="148"/>
      <c r="M12" s="148"/>
      <c r="N12" s="148"/>
      <c r="O12" s="148"/>
    </row>
    <row r="13" spans="1:15" x14ac:dyDescent="0.3">
      <c r="A13" s="148"/>
      <c r="B13" s="148"/>
      <c r="C13" s="148"/>
      <c r="D13" s="148"/>
      <c r="E13" s="148"/>
      <c r="F13" s="148"/>
      <c r="G13" s="148"/>
      <c r="H13" s="148"/>
      <c r="I13" s="148"/>
      <c r="J13" s="148"/>
      <c r="K13" s="148"/>
      <c r="L13" s="148"/>
      <c r="M13" s="148"/>
      <c r="N13" s="148"/>
      <c r="O13" s="148"/>
    </row>
    <row r="14" spans="1:15" x14ac:dyDescent="0.3">
      <c r="A14" s="6"/>
      <c r="B14" s="6"/>
      <c r="C14" s="6"/>
      <c r="D14" s="6"/>
      <c r="E14" s="6"/>
      <c r="F14" s="6"/>
      <c r="G14" s="6"/>
      <c r="H14" s="6"/>
      <c r="I14" s="6"/>
      <c r="J14" s="6"/>
      <c r="K14" s="6"/>
      <c r="L14" s="6"/>
      <c r="M14" s="6"/>
      <c r="N14" s="6"/>
      <c r="O14" s="6"/>
    </row>
    <row r="15" spans="1:15" x14ac:dyDescent="0.3">
      <c r="A15" s="148" t="s">
        <v>7</v>
      </c>
      <c r="B15" s="148"/>
      <c r="C15" s="148"/>
      <c r="D15" s="148"/>
      <c r="E15" s="148"/>
      <c r="F15" s="148"/>
      <c r="G15" s="148"/>
      <c r="H15" s="148"/>
      <c r="I15" s="148"/>
      <c r="J15" s="148"/>
      <c r="K15" s="148"/>
      <c r="L15" s="148"/>
      <c r="M15" s="148"/>
      <c r="N15" s="148"/>
      <c r="O15" s="148"/>
    </row>
    <row r="16" spans="1:15" x14ac:dyDescent="0.3">
      <c r="A16" s="5"/>
      <c r="B16" s="5"/>
      <c r="C16" s="5"/>
      <c r="D16" s="5"/>
      <c r="E16" s="5"/>
      <c r="F16" s="5"/>
      <c r="G16" s="5"/>
      <c r="H16" s="5"/>
      <c r="I16" s="5"/>
      <c r="J16" s="5"/>
      <c r="K16" s="5"/>
      <c r="L16" s="5"/>
      <c r="M16" s="5"/>
      <c r="N16" s="5"/>
      <c r="O16" s="5"/>
    </row>
    <row r="17" spans="1:15" ht="12.75" customHeight="1" x14ac:dyDescent="0.3">
      <c r="A17" s="148" t="s">
        <v>8</v>
      </c>
      <c r="B17" s="148"/>
      <c r="C17" s="148"/>
      <c r="D17" s="148"/>
      <c r="E17" s="148"/>
      <c r="F17" s="148"/>
      <c r="G17" s="148"/>
      <c r="H17" s="148"/>
      <c r="I17" s="148"/>
      <c r="J17" s="148"/>
      <c r="K17" s="148"/>
      <c r="L17" s="148"/>
      <c r="M17" s="148"/>
      <c r="N17" s="148"/>
      <c r="O17" s="148"/>
    </row>
    <row r="18" spans="1:15" ht="12.75" customHeight="1" x14ac:dyDescent="0.3">
      <c r="A18" s="5"/>
      <c r="B18" s="148" t="s">
        <v>9</v>
      </c>
      <c r="C18" s="148"/>
      <c r="D18" s="148"/>
      <c r="E18" s="148"/>
      <c r="F18" s="148"/>
      <c r="G18" s="148"/>
      <c r="H18" s="148"/>
      <c r="I18" s="148"/>
      <c r="J18" s="148"/>
      <c r="K18" s="148"/>
      <c r="L18" s="148"/>
      <c r="M18" s="148"/>
      <c r="N18" s="148"/>
      <c r="O18" s="148"/>
    </row>
    <row r="19" spans="1:15" x14ac:dyDescent="0.3">
      <c r="A19" s="5"/>
      <c r="B19" s="148" t="s">
        <v>10</v>
      </c>
      <c r="C19" s="148"/>
      <c r="D19" s="148"/>
      <c r="E19" s="148"/>
      <c r="F19" s="148"/>
      <c r="G19" s="148"/>
      <c r="H19" s="148"/>
      <c r="I19" s="148"/>
      <c r="J19" s="148"/>
      <c r="K19" s="148"/>
      <c r="L19" s="148"/>
      <c r="M19" s="148"/>
      <c r="N19" s="148"/>
      <c r="O19" s="148"/>
    </row>
    <row r="20" spans="1:15" x14ac:dyDescent="0.3">
      <c r="A20" s="5"/>
      <c r="B20" s="148" t="s">
        <v>11</v>
      </c>
      <c r="C20" s="148"/>
      <c r="D20" s="148"/>
      <c r="E20" s="148"/>
      <c r="F20" s="148"/>
      <c r="G20" s="148"/>
      <c r="H20" s="148"/>
      <c r="I20" s="148"/>
      <c r="J20" s="148"/>
      <c r="K20" s="148"/>
      <c r="L20" s="148"/>
      <c r="M20" s="148"/>
      <c r="N20" s="148"/>
      <c r="O20" s="148"/>
    </row>
    <row r="21" spans="1:15" x14ac:dyDescent="0.3">
      <c r="A21" s="5"/>
      <c r="B21" s="148" t="s">
        <v>12</v>
      </c>
      <c r="C21" s="148"/>
      <c r="D21" s="148"/>
      <c r="E21" s="148"/>
      <c r="F21" s="148"/>
      <c r="G21" s="148"/>
      <c r="H21" s="148"/>
      <c r="I21" s="148"/>
      <c r="J21" s="148"/>
      <c r="K21" s="148"/>
      <c r="L21" s="148"/>
      <c r="M21" s="148"/>
      <c r="N21" s="148"/>
      <c r="O21" s="148"/>
    </row>
    <row r="22" spans="1:15" ht="12.75" customHeight="1" x14ac:dyDescent="0.3">
      <c r="A22" s="5"/>
      <c r="B22" s="148" t="s">
        <v>13</v>
      </c>
      <c r="C22" s="148"/>
      <c r="D22" s="148"/>
      <c r="E22" s="148"/>
      <c r="F22" s="148"/>
      <c r="G22" s="148"/>
      <c r="H22" s="148"/>
      <c r="I22" s="148"/>
      <c r="J22" s="148"/>
      <c r="K22" s="148"/>
      <c r="L22" s="148"/>
      <c r="M22" s="148"/>
      <c r="N22" s="148"/>
      <c r="O22" s="148"/>
    </row>
    <row r="23" spans="1:15" x14ac:dyDescent="0.3">
      <c r="A23" s="5"/>
      <c r="B23" s="5"/>
      <c r="C23" s="5"/>
      <c r="D23" s="5"/>
      <c r="E23" s="5"/>
      <c r="F23" s="5"/>
      <c r="G23" s="5"/>
      <c r="H23" s="5"/>
      <c r="I23" s="5"/>
      <c r="J23" s="5"/>
      <c r="K23" s="5"/>
      <c r="L23" s="5"/>
      <c r="M23" s="5"/>
      <c r="N23" s="5"/>
      <c r="O23" s="5"/>
    </row>
    <row r="24" spans="1:15" ht="12.75" customHeight="1" x14ac:dyDescent="0.3">
      <c r="A24" s="148" t="s">
        <v>14</v>
      </c>
      <c r="B24" s="148"/>
      <c r="C24" s="148"/>
      <c r="D24" s="148"/>
      <c r="E24" s="148"/>
      <c r="F24" s="148"/>
      <c r="G24" s="148"/>
      <c r="H24" s="148"/>
      <c r="I24" s="148"/>
      <c r="J24" s="148"/>
      <c r="K24" s="148"/>
      <c r="L24" s="148"/>
      <c r="M24" s="148"/>
      <c r="N24" s="148"/>
      <c r="O24" s="148"/>
    </row>
    <row r="25" spans="1:15" x14ac:dyDescent="0.3">
      <c r="A25" s="23"/>
      <c r="B25" s="23"/>
      <c r="C25" s="23"/>
      <c r="D25" s="23"/>
      <c r="E25" s="23"/>
      <c r="F25" s="23"/>
      <c r="G25" s="23"/>
      <c r="H25" s="23"/>
      <c r="I25" s="23"/>
      <c r="J25" s="23"/>
      <c r="K25" s="23"/>
      <c r="L25" s="23"/>
      <c r="M25" s="23"/>
      <c r="N25" s="23"/>
      <c r="O25" s="23"/>
    </row>
    <row r="26" spans="1:15" ht="26.25" customHeight="1" x14ac:dyDescent="0.3">
      <c r="A26" s="148" t="s">
        <v>15</v>
      </c>
      <c r="B26" s="148"/>
      <c r="C26" s="148"/>
      <c r="D26" s="148"/>
      <c r="E26" s="148"/>
      <c r="F26" s="148"/>
      <c r="G26" s="148"/>
      <c r="H26" s="148"/>
      <c r="I26" s="148"/>
      <c r="J26" s="148"/>
      <c r="K26" s="148"/>
      <c r="L26" s="148"/>
      <c r="M26" s="148"/>
      <c r="N26" s="148"/>
      <c r="O26" s="148"/>
    </row>
    <row r="27" spans="1:15" ht="12.75" customHeight="1" x14ac:dyDescent="0.3">
      <c r="A27" s="5"/>
      <c r="B27" s="5"/>
      <c r="C27" s="5"/>
      <c r="D27" s="5"/>
      <c r="E27" s="5"/>
      <c r="F27" s="5"/>
      <c r="G27" s="5"/>
      <c r="H27" s="5"/>
      <c r="I27" s="5"/>
      <c r="J27" s="5"/>
      <c r="K27" s="5"/>
      <c r="L27" s="5"/>
      <c r="M27" s="5"/>
      <c r="N27" s="5"/>
      <c r="O27" s="5"/>
    </row>
    <row r="28" spans="1:15" ht="12.75" customHeight="1" x14ac:dyDescent="0.3">
      <c r="A28" s="148" t="s">
        <v>16</v>
      </c>
      <c r="B28" s="148"/>
      <c r="C28" s="148"/>
      <c r="D28" s="148"/>
      <c r="E28" s="148"/>
      <c r="F28" s="148"/>
      <c r="G28" s="148"/>
      <c r="H28" s="148"/>
      <c r="I28" s="148"/>
      <c r="J28" s="148"/>
      <c r="K28" s="148"/>
      <c r="L28" s="148"/>
      <c r="M28" s="148"/>
      <c r="N28" s="148"/>
      <c r="O28" s="148"/>
    </row>
    <row r="29" spans="1:15" x14ac:dyDescent="0.3">
      <c r="A29" s="23"/>
      <c r="B29" s="23"/>
      <c r="C29" s="23"/>
      <c r="D29" s="23"/>
      <c r="E29" s="23"/>
      <c r="F29" s="23"/>
      <c r="G29" s="23"/>
      <c r="H29" s="23"/>
      <c r="I29" s="23"/>
      <c r="J29" s="23"/>
      <c r="K29" s="23"/>
      <c r="L29" s="23"/>
      <c r="M29" s="23"/>
      <c r="N29" s="23"/>
      <c r="O29" s="23"/>
    </row>
    <row r="30" spans="1:15" x14ac:dyDescent="0.3">
      <c r="A30" s="148" t="s">
        <v>17</v>
      </c>
      <c r="B30" s="148"/>
      <c r="C30" s="148"/>
      <c r="D30" s="148"/>
      <c r="E30" s="148"/>
      <c r="F30" s="148"/>
      <c r="G30" s="148"/>
      <c r="H30" s="148"/>
      <c r="I30" s="148"/>
      <c r="J30" s="148"/>
      <c r="K30" s="148"/>
      <c r="L30" s="148"/>
      <c r="M30" s="148"/>
      <c r="N30" s="148"/>
      <c r="O30" s="148"/>
    </row>
    <row r="31" spans="1:15" x14ac:dyDescent="0.3">
      <c r="A31" s="5"/>
      <c r="B31" s="5"/>
      <c r="C31" s="5"/>
      <c r="D31" s="5"/>
      <c r="E31" s="5"/>
      <c r="F31" s="5"/>
      <c r="G31" s="5"/>
      <c r="H31" s="5"/>
      <c r="I31" s="5"/>
      <c r="J31" s="5"/>
      <c r="K31" s="5"/>
      <c r="L31" s="5"/>
      <c r="M31" s="5"/>
      <c r="N31" s="5"/>
      <c r="O31" s="5"/>
    </row>
    <row r="32" spans="1:15" ht="12.75" customHeight="1" x14ac:dyDescent="0.3">
      <c r="A32" s="153" t="s">
        <v>18</v>
      </c>
      <c r="B32" s="153"/>
      <c r="C32" s="153"/>
      <c r="D32" s="153"/>
      <c r="E32" s="153"/>
      <c r="F32" s="153"/>
      <c r="G32" s="153"/>
      <c r="H32" s="153"/>
      <c r="I32" s="153"/>
      <c r="J32" s="153"/>
      <c r="K32" s="153"/>
      <c r="L32" s="154" t="str">
        <f>'[1]Prisliste tillæg'!$J$9</f>
        <v>s.53 og s.208</v>
      </c>
      <c r="M32" s="154"/>
      <c r="N32" s="23"/>
      <c r="O32" s="23"/>
    </row>
    <row r="33" spans="1:15" ht="14" thickBot="1" x14ac:dyDescent="0.35">
      <c r="A33" s="5"/>
      <c r="B33" s="5"/>
      <c r="C33" s="5"/>
      <c r="D33" s="5"/>
      <c r="E33" s="5"/>
      <c r="F33" s="5"/>
      <c r="G33" s="5"/>
      <c r="H33" s="5"/>
      <c r="I33" s="5"/>
      <c r="J33" s="5"/>
      <c r="K33" s="5"/>
      <c r="L33" s="5"/>
      <c r="M33" s="5"/>
      <c r="N33" s="5"/>
      <c r="O33" s="5"/>
    </row>
    <row r="34" spans="1:15" ht="14" thickBot="1" x14ac:dyDescent="0.35">
      <c r="A34" s="23"/>
      <c r="B34" s="137" t="s">
        <v>19</v>
      </c>
      <c r="C34" s="138"/>
      <c r="D34" s="138"/>
      <c r="E34" s="138"/>
      <c r="F34" s="138"/>
      <c r="G34" s="138"/>
      <c r="H34" s="138"/>
      <c r="I34" s="138"/>
      <c r="J34" s="138"/>
      <c r="K34" s="138"/>
      <c r="L34" s="138"/>
      <c r="M34" s="138"/>
      <c r="N34" s="138"/>
      <c r="O34" s="139"/>
    </row>
    <row r="35" spans="1:15" ht="25.5" x14ac:dyDescent="0.3">
      <c r="B35" s="57" t="s">
        <v>20</v>
      </c>
      <c r="C35" s="14"/>
      <c r="D35" s="120" t="s">
        <v>21</v>
      </c>
      <c r="E35" s="14"/>
      <c r="F35" s="14"/>
      <c r="G35" s="120" t="s">
        <v>21</v>
      </c>
      <c r="H35" s="14"/>
      <c r="I35" s="14"/>
      <c r="J35" s="120" t="s">
        <v>21</v>
      </c>
      <c r="K35" s="14"/>
      <c r="L35" s="14"/>
      <c r="M35" s="120" t="s">
        <v>21</v>
      </c>
      <c r="N35" s="15"/>
      <c r="O35" s="3"/>
    </row>
    <row r="36" spans="1:15" x14ac:dyDescent="0.3">
      <c r="B36" s="16"/>
      <c r="C36" s="7"/>
      <c r="D36" s="9"/>
      <c r="E36" s="9"/>
      <c r="F36" s="9"/>
      <c r="G36" s="10"/>
      <c r="H36" s="11"/>
      <c r="I36" s="11"/>
      <c r="J36" s="12"/>
      <c r="K36" s="12"/>
      <c r="L36" s="12"/>
      <c r="M36" s="8"/>
      <c r="N36" s="8"/>
      <c r="O36" s="4"/>
    </row>
    <row r="37" spans="1:15" ht="25.5" x14ac:dyDescent="0.3">
      <c r="B37" s="16"/>
      <c r="C37" s="7"/>
      <c r="D37" s="9"/>
      <c r="E37" s="36" t="s">
        <v>22</v>
      </c>
      <c r="F37" s="9"/>
      <c r="G37" s="40"/>
      <c r="H37" s="41" t="s">
        <v>23</v>
      </c>
      <c r="I37" s="40"/>
      <c r="J37" s="47"/>
      <c r="K37" s="49" t="s">
        <v>24</v>
      </c>
      <c r="L37" s="47"/>
      <c r="M37" s="8"/>
      <c r="N37" s="37" t="s">
        <v>25</v>
      </c>
      <c r="O37" s="45"/>
    </row>
    <row r="38" spans="1:15" ht="25" x14ac:dyDescent="0.3">
      <c r="B38" s="17" t="s">
        <v>26</v>
      </c>
      <c r="C38" s="13"/>
      <c r="D38" s="9"/>
      <c r="E38" s="2"/>
      <c r="F38" s="9"/>
      <c r="G38" s="40"/>
      <c r="H38" s="42"/>
      <c r="I38" s="40"/>
      <c r="J38" s="47"/>
      <c r="K38" s="50"/>
      <c r="L38" s="47"/>
      <c r="M38" s="8"/>
      <c r="N38" s="46"/>
      <c r="O38" s="45"/>
    </row>
    <row r="39" spans="1:15" x14ac:dyDescent="0.3">
      <c r="B39" s="16" t="s">
        <v>27</v>
      </c>
      <c r="C39" s="7"/>
      <c r="D39" s="112">
        <v>1</v>
      </c>
      <c r="E39" s="64">
        <f>'1'!$K$16</f>
        <v>123.17112806625796</v>
      </c>
      <c r="F39" s="9" t="s">
        <v>28</v>
      </c>
      <c r="G39" s="113">
        <f>D47+1</f>
        <v>6</v>
      </c>
      <c r="H39" s="66">
        <f>'6'!$K$16</f>
        <v>108.26558905611437</v>
      </c>
      <c r="I39" s="40" t="s">
        <v>28</v>
      </c>
      <c r="J39" s="114">
        <f>G47+1</f>
        <v>11</v>
      </c>
      <c r="K39" s="68">
        <f>'11'!$K$16</f>
        <v>104.63328426988838</v>
      </c>
      <c r="L39" s="47" t="s">
        <v>28</v>
      </c>
      <c r="M39" s="115">
        <f>J47+1</f>
        <v>16</v>
      </c>
      <c r="N39" s="70">
        <f>'16'!$K$16</f>
        <v>99.577508689060309</v>
      </c>
      <c r="O39" s="18" t="s">
        <v>28</v>
      </c>
    </row>
    <row r="40" spans="1:15" x14ac:dyDescent="0.3">
      <c r="B40" s="16"/>
      <c r="C40" s="7"/>
      <c r="D40" s="9"/>
      <c r="E40" s="38"/>
      <c r="F40" s="9"/>
      <c r="G40" s="40"/>
      <c r="H40" s="43"/>
      <c r="I40" s="40"/>
      <c r="J40" s="47"/>
      <c r="K40" s="51"/>
      <c r="L40" s="47"/>
      <c r="M40" s="8"/>
      <c r="N40" s="39"/>
      <c r="O40" s="18"/>
    </row>
    <row r="41" spans="1:15" x14ac:dyDescent="0.3">
      <c r="B41" s="16" t="s">
        <v>29</v>
      </c>
      <c r="C41" s="7"/>
      <c r="D41" s="112">
        <f>D39+1</f>
        <v>2</v>
      </c>
      <c r="E41" s="64">
        <f>'2'!$K$16</f>
        <v>106.11129417539476</v>
      </c>
      <c r="F41" s="9" t="s">
        <v>28</v>
      </c>
      <c r="G41" s="113">
        <f>G39+1</f>
        <v>7</v>
      </c>
      <c r="H41" s="66">
        <f>'7'!$K$16</f>
        <v>91.205755165251162</v>
      </c>
      <c r="I41" s="40" t="s">
        <v>28</v>
      </c>
      <c r="J41" s="114">
        <f>J39+1</f>
        <v>12</v>
      </c>
      <c r="K41" s="68">
        <f>'12'!$K$16</f>
        <v>87.573450379025175</v>
      </c>
      <c r="L41" s="47" t="s">
        <v>28</v>
      </c>
      <c r="M41" s="115">
        <f>M39+1</f>
        <v>17</v>
      </c>
      <c r="N41" s="70">
        <f>'17'!$K$16</f>
        <v>82.517674798197078</v>
      </c>
      <c r="O41" s="18" t="s">
        <v>28</v>
      </c>
    </row>
    <row r="42" spans="1:15" x14ac:dyDescent="0.3">
      <c r="B42" s="16"/>
      <c r="C42" s="7"/>
      <c r="D42" s="9"/>
      <c r="E42" s="38"/>
      <c r="F42" s="9"/>
      <c r="G42" s="40"/>
      <c r="H42" s="43"/>
      <c r="I42" s="40"/>
      <c r="J42" s="47"/>
      <c r="K42" s="51"/>
      <c r="L42" s="47"/>
      <c r="M42" s="8"/>
      <c r="N42" s="39"/>
      <c r="O42" s="18"/>
    </row>
    <row r="43" spans="1:15" x14ac:dyDescent="0.3">
      <c r="B43" s="16" t="s">
        <v>30</v>
      </c>
      <c r="C43" s="7"/>
      <c r="D43" s="112">
        <f>D41+1</f>
        <v>3</v>
      </c>
      <c r="E43" s="64">
        <f>'3'!$K$16</f>
        <v>102.69932739722211</v>
      </c>
      <c r="F43" s="9" t="s">
        <v>28</v>
      </c>
      <c r="G43" s="113">
        <f>G41+1</f>
        <v>8</v>
      </c>
      <c r="H43" s="66">
        <f>'8'!$K$16</f>
        <v>87.793788387078507</v>
      </c>
      <c r="I43" s="40" t="s">
        <v>28</v>
      </c>
      <c r="J43" s="114">
        <f>J41+1</f>
        <v>13</v>
      </c>
      <c r="K43" s="68">
        <f>'13'!$K$16</f>
        <v>84.16148360085252</v>
      </c>
      <c r="L43" s="47" t="s">
        <v>28</v>
      </c>
      <c r="M43" s="115">
        <f>M41+1</f>
        <v>18</v>
      </c>
      <c r="N43" s="70">
        <f>'18'!$K$16</f>
        <v>79.105708020024437</v>
      </c>
      <c r="O43" s="18" t="s">
        <v>28</v>
      </c>
    </row>
    <row r="44" spans="1:15" x14ac:dyDescent="0.3">
      <c r="B44" s="16"/>
      <c r="C44" s="7"/>
      <c r="D44" s="9"/>
      <c r="E44" s="38"/>
      <c r="F44" s="38"/>
      <c r="G44" s="40"/>
      <c r="H44" s="43"/>
      <c r="I44" s="43"/>
      <c r="J44" s="47"/>
      <c r="K44" s="51"/>
      <c r="L44" s="51"/>
      <c r="M44" s="8"/>
      <c r="N44" s="39"/>
      <c r="O44" s="45"/>
    </row>
    <row r="45" spans="1:15" x14ac:dyDescent="0.3">
      <c r="B45" s="16" t="s">
        <v>31</v>
      </c>
      <c r="C45" s="7"/>
      <c r="D45" s="112">
        <f>D43+1</f>
        <v>4</v>
      </c>
      <c r="E45" s="64">
        <f>'4'!$K$16</f>
        <v>100.14035231359262</v>
      </c>
      <c r="F45" s="9" t="s">
        <v>28</v>
      </c>
      <c r="G45" s="113">
        <f>G43+1</f>
        <v>9</v>
      </c>
      <c r="H45" s="66">
        <f>'9'!$K$16</f>
        <v>85.234813303449016</v>
      </c>
      <c r="I45" s="40" t="s">
        <v>28</v>
      </c>
      <c r="J45" s="114">
        <f>J43+1</f>
        <v>14</v>
      </c>
      <c r="K45" s="68">
        <f>'14'!$K$16</f>
        <v>81.602508517223029</v>
      </c>
      <c r="L45" s="47" t="s">
        <v>28</v>
      </c>
      <c r="M45" s="115">
        <f>M43+1</f>
        <v>19</v>
      </c>
      <c r="N45" s="70">
        <f>'9'!$K$16</f>
        <v>85.234813303449016</v>
      </c>
      <c r="O45" s="18" t="s">
        <v>28</v>
      </c>
    </row>
    <row r="46" spans="1:15" x14ac:dyDescent="0.3">
      <c r="B46" s="16"/>
      <c r="C46" s="7"/>
      <c r="D46" s="9"/>
      <c r="E46" s="38"/>
      <c r="F46" s="9"/>
      <c r="G46" s="40"/>
      <c r="H46" s="43"/>
      <c r="I46" s="40"/>
      <c r="J46" s="47"/>
      <c r="K46" s="51"/>
      <c r="L46" s="47"/>
      <c r="M46" s="8"/>
      <c r="N46" s="39"/>
      <c r="O46" s="18"/>
    </row>
    <row r="47" spans="1:15" ht="14" thickBot="1" x14ac:dyDescent="0.35">
      <c r="B47" s="19" t="s">
        <v>32</v>
      </c>
      <c r="C47" s="20"/>
      <c r="D47" s="116">
        <f>D45+1</f>
        <v>5</v>
      </c>
      <c r="E47" s="65">
        <f>'5'!$K$16</f>
        <v>98.860864771777869</v>
      </c>
      <c r="F47" s="21" t="s">
        <v>28</v>
      </c>
      <c r="G47" s="117">
        <f>G45+1</f>
        <v>10</v>
      </c>
      <c r="H47" s="67">
        <f>'10'!$K$16</f>
        <v>83.955325761634271</v>
      </c>
      <c r="I47" s="44" t="s">
        <v>28</v>
      </c>
      <c r="J47" s="118">
        <f>J45+1</f>
        <v>15</v>
      </c>
      <c r="K47" s="69">
        <f>'15'!$K$16</f>
        <v>80.323020975408284</v>
      </c>
      <c r="L47" s="48" t="s">
        <v>28</v>
      </c>
      <c r="M47" s="119">
        <f>M45+1</f>
        <v>20</v>
      </c>
      <c r="N47" s="71">
        <f>'20'!$K$16</f>
        <v>75.267245394580215</v>
      </c>
      <c r="O47" s="22" t="s">
        <v>28</v>
      </c>
    </row>
    <row r="48" spans="1:15" x14ac:dyDescent="0.3">
      <c r="A48" s="1"/>
      <c r="B48" s="1"/>
      <c r="C48" s="1"/>
      <c r="D48" s="1"/>
      <c r="E48" s="1"/>
      <c r="F48" s="1"/>
      <c r="G48" s="1"/>
      <c r="H48" s="1"/>
      <c r="I48" s="1"/>
      <c r="J48" s="1"/>
      <c r="K48" s="1"/>
      <c r="L48" s="1"/>
      <c r="M48" s="1"/>
    </row>
    <row r="49" spans="1:12" ht="14" thickBot="1" x14ac:dyDescent="0.35">
      <c r="A49" s="1"/>
      <c r="I49" s="1"/>
      <c r="J49" s="1"/>
      <c r="K49" s="1"/>
      <c r="L49" s="1"/>
    </row>
    <row r="50" spans="1:12" ht="14" thickBot="1" x14ac:dyDescent="0.35">
      <c r="B50" s="95" t="s">
        <v>33</v>
      </c>
    </row>
    <row r="51" spans="1:12" ht="17.25" customHeight="1" x14ac:dyDescent="0.3">
      <c r="B51" s="146" t="s">
        <v>34</v>
      </c>
      <c r="C51" s="89"/>
      <c r="D51" s="142" t="s">
        <v>35</v>
      </c>
      <c r="E51" s="143"/>
      <c r="F51" s="96">
        <v>2017</v>
      </c>
      <c r="G51" s="97"/>
      <c r="H51" s="98">
        <f>K6</f>
        <v>0</v>
      </c>
    </row>
    <row r="52" spans="1:12" ht="14" thickBot="1" x14ac:dyDescent="0.35">
      <c r="B52" s="147"/>
      <c r="C52" s="99"/>
      <c r="D52" s="144"/>
      <c r="E52" s="145"/>
      <c r="F52" s="100" t="s">
        <v>36</v>
      </c>
      <c r="G52" s="101" t="s">
        <v>37</v>
      </c>
      <c r="H52" s="102" t="s">
        <v>36</v>
      </c>
    </row>
    <row r="53" spans="1:12" ht="14.9" customHeight="1" x14ac:dyDescent="0.35">
      <c r="B53" s="103" t="s">
        <v>38</v>
      </c>
      <c r="C53" s="104" t="s">
        <v>39</v>
      </c>
      <c r="D53" s="140" t="s">
        <v>40</v>
      </c>
      <c r="E53" s="141"/>
      <c r="F53" s="85">
        <v>6.47</v>
      </c>
      <c r="G53" s="105" t="s">
        <v>41</v>
      </c>
      <c r="H53" s="106">
        <f>F53*(VLOOKUP(OpdateretÅrstal,Prislistetillæg!$A$4:$C$61,3,FALSE)/VLOOKUP(Produktionsår_2,Prislistetillæg!$A$5:$C$61,3,FALSE))</f>
        <v>10.064070541472958</v>
      </c>
    </row>
    <row r="54" spans="1:12" ht="14.9" customHeight="1" x14ac:dyDescent="0.35">
      <c r="B54" s="24" t="s">
        <v>42</v>
      </c>
      <c r="C54" s="107" t="s">
        <v>39</v>
      </c>
      <c r="D54" s="121" t="s">
        <v>43</v>
      </c>
      <c r="E54" s="122"/>
      <c r="F54" s="25">
        <v>10.31</v>
      </c>
      <c r="G54" s="108" t="s">
        <v>41</v>
      </c>
      <c r="H54" s="106">
        <f>F54*(VLOOKUP(OpdateretÅrstal,Prislistetillæg!$A$4:$C$61,3,FALSE)/VLOOKUP(Produktionsår_2,Prislistetillæg!$A$5:$C$61,3,FALSE))</f>
        <v>16.037181960214252</v>
      </c>
    </row>
    <row r="55" spans="1:12" ht="14.9" customHeight="1" x14ac:dyDescent="0.35">
      <c r="B55" s="24" t="s">
        <v>44</v>
      </c>
      <c r="C55" s="107" t="s">
        <v>39</v>
      </c>
      <c r="D55" s="121" t="s">
        <v>45</v>
      </c>
      <c r="E55" s="122"/>
      <c r="F55" s="25">
        <v>17.46</v>
      </c>
      <c r="G55" s="108" t="s">
        <v>41</v>
      </c>
      <c r="H55" s="106">
        <f>F55*(VLOOKUP(OpdateretÅrstal,Prislistetillæg!$A$4:$C$61,3,FALSE)/VLOOKUP(Produktionsår_2,Prislistetillæg!$A$5:$C$61,3,FALSE))</f>
        <v>27.158990982089314</v>
      </c>
    </row>
    <row r="56" spans="1:12" ht="14.9" customHeight="1" x14ac:dyDescent="0.35">
      <c r="B56" s="24" t="s">
        <v>46</v>
      </c>
      <c r="C56" s="107" t="s">
        <v>39</v>
      </c>
      <c r="D56" s="121" t="s">
        <v>47</v>
      </c>
      <c r="E56" s="122"/>
      <c r="F56" s="25">
        <v>33.369999999999997</v>
      </c>
      <c r="G56" s="108" t="s">
        <v>41</v>
      </c>
      <c r="H56" s="106">
        <f>F56*(VLOOKUP(OpdateretÅrstal,Prislistetillæg!$A$4:$C$61,3,FALSE)/VLOOKUP(Produktionsår_2,Prislistetillæg!$A$5:$C$61,3,FALSE))</f>
        <v>51.906960427967945</v>
      </c>
    </row>
    <row r="57" spans="1:12" ht="14.9" customHeight="1" thickBot="1" x14ac:dyDescent="0.4">
      <c r="B57" s="90" t="s">
        <v>48</v>
      </c>
      <c r="C57" s="109" t="s">
        <v>49</v>
      </c>
      <c r="D57" s="123" t="s">
        <v>47</v>
      </c>
      <c r="E57" s="124"/>
      <c r="F57" s="110">
        <v>6.71</v>
      </c>
      <c r="G57" s="111" t="s">
        <v>50</v>
      </c>
      <c r="H57" s="106">
        <f>F57*(VLOOKUP(OpdateretÅrstal,Prislistetillæg!$A$4:$C$61,3,FALSE)/VLOOKUP(Produktionsår_2,Prislistetillæg!$A$5:$C$61,3,FALSE))</f>
        <v>10.437390005144289</v>
      </c>
    </row>
    <row r="58" spans="1:12" ht="12.75" customHeight="1" x14ac:dyDescent="0.3">
      <c r="B58" s="125" t="s">
        <v>51</v>
      </c>
      <c r="C58" s="126"/>
      <c r="D58" s="126"/>
      <c r="E58" s="126"/>
      <c r="F58" s="126"/>
      <c r="G58" s="126"/>
      <c r="H58" s="127"/>
    </row>
    <row r="59" spans="1:12" ht="12.75" customHeight="1" thickBot="1" x14ac:dyDescent="0.35">
      <c r="B59" s="128"/>
      <c r="C59" s="129"/>
      <c r="D59" s="129"/>
      <c r="E59" s="129"/>
      <c r="F59" s="129"/>
      <c r="G59" s="129"/>
      <c r="H59" s="130"/>
    </row>
    <row r="60" spans="1:12" ht="12.75" customHeight="1" x14ac:dyDescent="0.3">
      <c r="B60" s="131" t="s">
        <v>52</v>
      </c>
      <c r="C60" s="132"/>
      <c r="D60" s="132"/>
      <c r="E60" s="132"/>
      <c r="F60" s="132"/>
      <c r="G60" s="132"/>
      <c r="H60" s="133"/>
    </row>
    <row r="61" spans="1:12" ht="14" thickBot="1" x14ac:dyDescent="0.35">
      <c r="B61" s="134"/>
      <c r="C61" s="135"/>
      <c r="D61" s="135"/>
      <c r="E61" s="135"/>
      <c r="F61" s="135"/>
      <c r="G61" s="135"/>
      <c r="H61" s="136"/>
    </row>
  </sheetData>
  <mergeCells count="29">
    <mergeCell ref="A30:O30"/>
    <mergeCell ref="B22:O22"/>
    <mergeCell ref="A28:O28"/>
    <mergeCell ref="A26:O26"/>
    <mergeCell ref="A32:K32"/>
    <mergeCell ref="L32:M32"/>
    <mergeCell ref="A12:O13"/>
    <mergeCell ref="A24:O24"/>
    <mergeCell ref="A2:O3"/>
    <mergeCell ref="A9:O10"/>
    <mergeCell ref="A15:O15"/>
    <mergeCell ref="B18:O18"/>
    <mergeCell ref="B19:O19"/>
    <mergeCell ref="B20:O20"/>
    <mergeCell ref="A17:O17"/>
    <mergeCell ref="A5:O5"/>
    <mergeCell ref="A6:O6"/>
    <mergeCell ref="A7:J7"/>
    <mergeCell ref="B21:O21"/>
    <mergeCell ref="D56:E56"/>
    <mergeCell ref="D57:E57"/>
    <mergeCell ref="B58:H59"/>
    <mergeCell ref="B60:H61"/>
    <mergeCell ref="B34:O34"/>
    <mergeCell ref="D54:E54"/>
    <mergeCell ref="D53:E53"/>
    <mergeCell ref="D51:E52"/>
    <mergeCell ref="B51:B52"/>
    <mergeCell ref="D55:E55"/>
  </mergeCells>
  <hyperlinks>
    <hyperlink ref="D39" location="'1'!A1" display="'1'!A1" xr:uid="{3E34BDB3-DBD5-4040-88B0-0172CA772E45}"/>
    <hyperlink ref="G39" location="'6'!A1" display="'6'!A1" xr:uid="{3AA4C842-E186-4776-A93C-D6907F39B8D8}"/>
    <hyperlink ref="J39" location="'11'!A1" display="'11'!A1" xr:uid="{BA80A4E3-6894-416C-8BE6-E3D2F0BBED47}"/>
    <hyperlink ref="M39" location="'16'!A1" display="'16'!A1" xr:uid="{BCD58CE9-EC4B-4B58-981D-C52F5330461D}"/>
    <hyperlink ref="D41" location="'2'!A1" display="'2'!A1" xr:uid="{F0A6B27E-AAF0-418B-ADEE-B9EE8177F513}"/>
    <hyperlink ref="G41" location="'7'!A1" display="'7'!A1" xr:uid="{FC346A20-0E19-4D6C-A948-6428E3B71444}"/>
    <hyperlink ref="J41" location="'12'!A1" display="'12'!A1" xr:uid="{21C2B416-DEFA-4C58-B7C1-451A20EA271D}"/>
    <hyperlink ref="M41" location="'17'!A1" display="'17'!A1" xr:uid="{0D4459A6-68BA-42EA-9F69-48C2CC246F9C}"/>
    <hyperlink ref="D43" location="'3'!A1" display="'3'!A1" xr:uid="{EAAB4583-10BF-4826-B8E8-F3A74F5D54B2}"/>
    <hyperlink ref="G43" location="'8'!A1" display="'8'!A1" xr:uid="{8331D090-FBA9-4ABB-B299-B4417864EAA0}"/>
    <hyperlink ref="J43" location="'13'!A1" display="'13'!A1" xr:uid="{F2F7E42C-86D9-476D-91DD-CCE345C0F301}"/>
    <hyperlink ref="M43" location="'18'!A1" display="'18'!A1" xr:uid="{2E33E8ED-5B68-456B-87E7-FC47AD3AC101}"/>
    <hyperlink ref="D45" location="'4'!A1" display="'4'!A1" xr:uid="{C57790B2-BCE6-486F-9B1F-B057A140ED17}"/>
    <hyperlink ref="G45" location="'9'!A1" display="'9'!A1" xr:uid="{AF8B4D76-8F62-44A8-8AAF-1E602F129AD2}"/>
    <hyperlink ref="J45" location="'14'!A1" display="'14'!A1" xr:uid="{F69A4D89-D941-4495-8ACA-C8F6608BEFB2}"/>
    <hyperlink ref="M45" location="'19'!A1" display="'19'!A1" xr:uid="{DDF9A10C-953B-4281-A41C-2420C5F07B1B}"/>
    <hyperlink ref="D47" location="'5'!A1" display="'5'!A1" xr:uid="{F028CE18-A445-418A-BBD6-AE5B6CE06F73}"/>
    <hyperlink ref="G47" location="'10'!A1" display="'10'!A1" xr:uid="{E05AA6C0-86A9-413C-997B-5D7F7C480D1D}"/>
    <hyperlink ref="J47" location="'15'!A1" display="'15'!A1" xr:uid="{37C50D29-9A02-44EE-B10A-4712FDA4F818}"/>
    <hyperlink ref="M47" location="'20'!A1" display="'20'!A1" xr:uid="{2467636B-03FE-40D8-B158-24A37537836E}"/>
  </hyperlink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0">
    <tabColor rgb="FF00B050"/>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74" t="s">
        <v>53</v>
      </c>
      <c r="C1" s="175"/>
      <c r="D1" s="175"/>
      <c r="E1" s="83">
        <v>9</v>
      </c>
      <c r="F1" s="78" t="s">
        <v>54</v>
      </c>
      <c r="G1" s="78"/>
      <c r="H1" s="78"/>
      <c r="I1" s="78"/>
      <c r="J1" s="78"/>
      <c r="K1" s="79"/>
    </row>
    <row r="3" spans="2:11" x14ac:dyDescent="0.3">
      <c r="D3" s="62" t="s">
        <v>55</v>
      </c>
      <c r="E3" s="61">
        <v>2014</v>
      </c>
      <c r="F3" t="s">
        <v>56</v>
      </c>
    </row>
    <row r="6" spans="2:11" x14ac:dyDescent="0.3">
      <c r="B6" s="157" t="s">
        <v>57</v>
      </c>
      <c r="C6" s="158"/>
      <c r="D6" s="52">
        <v>50</v>
      </c>
      <c r="E6" s="27" t="s">
        <v>58</v>
      </c>
      <c r="F6" s="159" t="s">
        <v>59</v>
      </c>
      <c r="G6" s="160"/>
      <c r="H6" s="160"/>
      <c r="I6" s="28">
        <v>300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71</v>
      </c>
      <c r="C11" s="166" t="s">
        <v>66</v>
      </c>
      <c r="D11" s="167"/>
      <c r="E11" s="167"/>
      <c r="F11" s="167"/>
      <c r="G11" s="167"/>
      <c r="H11" s="168"/>
      <c r="I11" s="85">
        <v>50.53</v>
      </c>
      <c r="J11" s="86">
        <f>I11*$D$6</f>
        <v>2526.5</v>
      </c>
      <c r="K11" s="87" cm="1">
        <f t="array" ref="K11">J11*(VLOOKUP(OpdateretÅrstal,Prislistetillæg!$A$4:$C$61,3,FALSE)/VLOOKUP(Produktionsår,Prislistetillæg!$A$5:$C$61,3,FALSE))</f>
        <v>4133.7919109909772</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9"/>
      <c r="D13" s="180"/>
      <c r="E13" s="180"/>
      <c r="F13" s="180"/>
      <c r="G13" s="180"/>
      <c r="H13" s="181"/>
      <c r="I13" s="25"/>
      <c r="J13" s="35"/>
      <c r="K13" s="53"/>
    </row>
    <row r="14" spans="2:11" ht="12.75" customHeight="1" x14ac:dyDescent="0.3">
      <c r="B14" s="24"/>
      <c r="C14" s="179" t="s">
        <v>69</v>
      </c>
      <c r="D14" s="180"/>
      <c r="E14" s="180"/>
      <c r="F14" s="180"/>
      <c r="G14" s="180"/>
      <c r="H14" s="181"/>
      <c r="I14" s="25"/>
      <c r="J14" s="35">
        <f>SUM(J11:J12)</f>
        <v>2604.6999999999998</v>
      </c>
      <c r="K14" s="54" cm="1">
        <f t="array" ref="K14">J14*(VLOOKUP(OpdateretÅrstal,Prislistetillæg!$A$4:$C$61,3,FALSE)/VLOOKUP(Produktionsår,Prislistetillæg!$A$5:$C$61,3,FALSE))</f>
        <v>4261.7406651724505</v>
      </c>
    </row>
    <row r="15" spans="2:11" ht="12.75" customHeight="1" x14ac:dyDescent="0.3">
      <c r="B15" s="24"/>
      <c r="C15" s="121"/>
      <c r="D15" s="172"/>
      <c r="E15" s="172"/>
      <c r="F15" s="172"/>
      <c r="G15" s="172"/>
      <c r="H15" s="122"/>
      <c r="I15" s="25"/>
      <c r="J15" s="55"/>
      <c r="K15" s="53"/>
    </row>
    <row r="16" spans="2:11" ht="13.5" customHeight="1" thickBot="1" x14ac:dyDescent="0.35">
      <c r="B16" s="26"/>
      <c r="C16" s="176" t="s">
        <v>70</v>
      </c>
      <c r="D16" s="177"/>
      <c r="E16" s="177"/>
      <c r="F16" s="177"/>
      <c r="G16" s="177"/>
      <c r="H16" s="178"/>
      <c r="I16" s="56"/>
      <c r="J16" s="29">
        <f>J14/D6</f>
        <v>52.093999999999994</v>
      </c>
      <c r="K16" s="34" cm="1">
        <f t="array" ref="K16">J16*(VLOOKUP(OpdateretÅrstal,Prislistetillæg!$A$4:$C$61,3,FALSE)/VLOOKUP(Produktionsår,Prislistetillæg!$A$5:$C$61,3,FALSE))</f>
        <v>85.234813303449016</v>
      </c>
    </row>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1">
    <tabColor rgb="FF00B050"/>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74" t="s">
        <v>53</v>
      </c>
      <c r="C1" s="175"/>
      <c r="D1" s="175"/>
      <c r="E1" s="83">
        <v>10</v>
      </c>
      <c r="F1" s="78" t="s">
        <v>54</v>
      </c>
      <c r="G1" s="78"/>
      <c r="H1" s="78"/>
      <c r="I1" s="78"/>
      <c r="J1" s="78"/>
      <c r="K1" s="79"/>
    </row>
    <row r="3" spans="2:11" x14ac:dyDescent="0.3">
      <c r="D3" s="62" t="s">
        <v>55</v>
      </c>
      <c r="E3" s="61">
        <v>2014</v>
      </c>
      <c r="F3" t="s">
        <v>56</v>
      </c>
    </row>
    <row r="6" spans="2:11" x14ac:dyDescent="0.3">
      <c r="B6" s="157" t="s">
        <v>57</v>
      </c>
      <c r="C6" s="158"/>
      <c r="D6" s="52">
        <v>100</v>
      </c>
      <c r="E6" s="27" t="s">
        <v>58</v>
      </c>
      <c r="F6" s="159" t="s">
        <v>59</v>
      </c>
      <c r="G6" s="160"/>
      <c r="H6" s="160"/>
      <c r="I6" s="28">
        <v>300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71</v>
      </c>
      <c r="C11" s="166" t="s">
        <v>66</v>
      </c>
      <c r="D11" s="167"/>
      <c r="E11" s="167"/>
      <c r="F11" s="167"/>
      <c r="G11" s="167"/>
      <c r="H11" s="168"/>
      <c r="I11" s="85">
        <v>50.53</v>
      </c>
      <c r="J11" s="86">
        <f>I11*$D$6</f>
        <v>5053</v>
      </c>
      <c r="K11" s="87" cm="1">
        <f t="array" ref="K11">J11*(VLOOKUP(OpdateretÅrstal,Prislistetillæg!$A$4:$C$61,3,FALSE)/VLOOKUP(Produktionsår,Prislistetillæg!$A$5:$C$61,3,FALSE))</f>
        <v>8267.5838219819543</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5131.2</v>
      </c>
      <c r="K14" s="54" cm="1">
        <f t="array" ref="K14">J14*(VLOOKUP(OpdateretÅrstal,Prislistetillæg!$A$4:$C$61,3,FALSE)/VLOOKUP(Produktionsår,Prislistetillæg!$A$5:$C$61,3,FALSE))</f>
        <v>8395.5325761634285</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51.311999999999998</v>
      </c>
      <c r="K16" s="34" cm="1">
        <f t="array" ref="K16">J16*(VLOOKUP(OpdateretÅrstal,Prislistetillæg!$A$4:$C$61,3,FALSE)/VLOOKUP(Produktionsår,Prislistetillæg!$A$5:$C$61,3,FALSE))</f>
        <v>83.955325761634271</v>
      </c>
    </row>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2">
    <tabColor theme="3"/>
  </sheetPr>
  <dimension ref="B1:K17"/>
  <sheetViews>
    <sheetView workbookViewId="0">
      <selection activeCell="I9" sqref="I9"/>
    </sheetView>
  </sheetViews>
  <sheetFormatPr defaultRowHeight="13.5" x14ac:dyDescent="0.3"/>
  <cols>
    <col min="9" max="9" width="9.4609375" bestFit="1" customWidth="1"/>
    <col min="10" max="11" width="10.4609375" bestFit="1" customWidth="1"/>
  </cols>
  <sheetData>
    <row r="1" spans="2:11" ht="14" thickBot="1" x14ac:dyDescent="0.35">
      <c r="B1" s="182" t="s">
        <v>53</v>
      </c>
      <c r="C1" s="183"/>
      <c r="D1" s="183"/>
      <c r="E1" s="82">
        <v>11</v>
      </c>
      <c r="F1" s="76" t="s">
        <v>54</v>
      </c>
      <c r="G1" s="76"/>
      <c r="H1" s="76"/>
      <c r="I1" s="76"/>
      <c r="J1" s="76"/>
      <c r="K1" s="77"/>
    </row>
    <row r="3" spans="2:11" x14ac:dyDescent="0.3">
      <c r="D3" s="62" t="s">
        <v>55</v>
      </c>
      <c r="E3" s="61">
        <v>2014</v>
      </c>
      <c r="F3" t="s">
        <v>56</v>
      </c>
    </row>
    <row r="6" spans="2:11" x14ac:dyDescent="0.3">
      <c r="B6" s="157" t="s">
        <v>57</v>
      </c>
      <c r="C6" s="158"/>
      <c r="D6" s="52">
        <v>5</v>
      </c>
      <c r="E6" s="27" t="s">
        <v>58</v>
      </c>
      <c r="F6" s="159" t="s">
        <v>59</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72</v>
      </c>
      <c r="C11" s="166" t="s">
        <v>66</v>
      </c>
      <c r="D11" s="167"/>
      <c r="E11" s="167"/>
      <c r="F11" s="167"/>
      <c r="G11" s="167"/>
      <c r="H11" s="168"/>
      <c r="I11" s="85">
        <v>48.31</v>
      </c>
      <c r="J11" s="86">
        <f>I11*$D$6</f>
        <v>241.55</v>
      </c>
      <c r="K11" s="87" cm="1">
        <f t="array" ref="K11">J11*(VLOOKUP(OpdateretÅrstal,Prislistetillæg!$A$4:$C$61,3,FALSE)/VLOOKUP(Produktionsår,Prislistetillæg!$A$5:$C$61,3,FALSE))</f>
        <v>395.21766716796776</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319.75</v>
      </c>
      <c r="K14" s="54" cm="1">
        <f t="array" ref="K14">J14*(VLOOKUP(OpdateretÅrstal,Prislistetillæg!$A$4:$C$61,3,FALSE)/VLOOKUP(Produktionsår,Prislistetillæg!$A$5:$C$61,3,FALSE))</f>
        <v>523.16642134944186</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63.95</v>
      </c>
      <c r="K16" s="34" cm="1">
        <f t="array" ref="K16">J16*(VLOOKUP(OpdateretÅrstal,Prislistetillæg!$A$4:$C$61,3,FALSE)/VLOOKUP(Produktionsår,Prislistetillæg!$A$5:$C$61,3,FALSE))</f>
        <v>104.63328426988838</v>
      </c>
    </row>
    <row r="17" ht="12.75" customHeight="1" x14ac:dyDescent="0.3"/>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3">
    <tabColor theme="3"/>
  </sheetPr>
  <dimension ref="B1:K17"/>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2" t="s">
        <v>53</v>
      </c>
      <c r="C1" s="183"/>
      <c r="D1" s="183"/>
      <c r="E1" s="82">
        <v>12</v>
      </c>
      <c r="F1" s="76" t="s">
        <v>54</v>
      </c>
      <c r="G1" s="76"/>
      <c r="H1" s="76"/>
      <c r="I1" s="76"/>
      <c r="J1" s="76"/>
      <c r="K1" s="77"/>
    </row>
    <row r="3" spans="2:11" x14ac:dyDescent="0.3">
      <c r="D3" s="62" t="s">
        <v>55</v>
      </c>
      <c r="E3" s="61">
        <v>2014</v>
      </c>
      <c r="F3" t="s">
        <v>56</v>
      </c>
    </row>
    <row r="6" spans="2:11" x14ac:dyDescent="0.3">
      <c r="B6" s="157" t="s">
        <v>57</v>
      </c>
      <c r="C6" s="158"/>
      <c r="D6" s="52">
        <v>15</v>
      </c>
      <c r="E6" s="27" t="s">
        <v>58</v>
      </c>
      <c r="F6" s="159" t="s">
        <v>59</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72</v>
      </c>
      <c r="C11" s="166" t="s">
        <v>66</v>
      </c>
      <c r="D11" s="167"/>
      <c r="E11" s="167"/>
      <c r="F11" s="167"/>
      <c r="G11" s="167"/>
      <c r="H11" s="168"/>
      <c r="I11" s="85">
        <v>48.31</v>
      </c>
      <c r="J11" s="86">
        <f>I11*$D$6</f>
        <v>724.65000000000009</v>
      </c>
      <c r="K11" s="87" cm="1">
        <f t="array" ref="K11">J11*(VLOOKUP(OpdateretÅrstal,Prislistetillæg!$A$4:$C$61,3,FALSE)/VLOOKUP(Produktionsår,Prislistetillæg!$A$5:$C$61,3,FALSE))</f>
        <v>1185.6530015039034</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802.85000000000014</v>
      </c>
      <c r="K14" s="54" cm="1">
        <f t="array" ref="K14">J14*(VLOOKUP(OpdateretÅrstal,Prislistetillæg!$A$4:$C$61,3,FALSE)/VLOOKUP(Produktionsår,Prislistetillæg!$A$5:$C$61,3,FALSE))</f>
        <v>1313.6017556853776</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53.523333333333341</v>
      </c>
      <c r="K16" s="34" cm="1">
        <f t="array" ref="K16">J16*(VLOOKUP(OpdateretÅrstal,Prislistetillæg!$A$4:$C$61,3,FALSE)/VLOOKUP(Produktionsår,Prislistetillæg!$A$5:$C$61,3,FALSE))</f>
        <v>87.573450379025175</v>
      </c>
    </row>
    <row r="17" ht="12.75" customHeight="1" x14ac:dyDescent="0.3"/>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4">
    <tabColor theme="3"/>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2" t="s">
        <v>53</v>
      </c>
      <c r="C1" s="183"/>
      <c r="D1" s="183"/>
      <c r="E1" s="82">
        <v>13</v>
      </c>
      <c r="F1" s="76" t="s">
        <v>54</v>
      </c>
      <c r="G1" s="76"/>
      <c r="H1" s="76"/>
      <c r="I1" s="76"/>
      <c r="J1" s="76"/>
      <c r="K1" s="77"/>
    </row>
    <row r="3" spans="2:11" x14ac:dyDescent="0.3">
      <c r="D3" s="62" t="s">
        <v>55</v>
      </c>
      <c r="E3" s="61">
        <v>2014</v>
      </c>
      <c r="F3" t="s">
        <v>56</v>
      </c>
    </row>
    <row r="6" spans="2:11" x14ac:dyDescent="0.3">
      <c r="B6" s="157" t="s">
        <v>57</v>
      </c>
      <c r="C6" s="158"/>
      <c r="D6" s="52">
        <v>25</v>
      </c>
      <c r="E6" s="27" t="s">
        <v>58</v>
      </c>
      <c r="F6" s="159" t="s">
        <v>59</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72</v>
      </c>
      <c r="C11" s="166" t="s">
        <v>66</v>
      </c>
      <c r="D11" s="167"/>
      <c r="E11" s="167"/>
      <c r="F11" s="167"/>
      <c r="G11" s="167"/>
      <c r="H11" s="168"/>
      <c r="I11" s="85">
        <v>48.31</v>
      </c>
      <c r="J11" s="86">
        <f>I11*$D$6</f>
        <v>1207.75</v>
      </c>
      <c r="K11" s="87" cm="1">
        <f t="array" ref="K11">J11*(VLOOKUP(OpdateretÅrstal,Prislistetillæg!$A$4:$C$61,3,FALSE)/VLOOKUP(Produktionsår,Prislistetillæg!$A$5:$C$61,3,FALSE))</f>
        <v>1976.0883358398387</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1285.95</v>
      </c>
      <c r="K14" s="54" cm="1">
        <f t="array" ref="K14">J14*(VLOOKUP(OpdateretÅrstal,Prislistetillæg!$A$4:$C$61,3,FALSE)/VLOOKUP(Produktionsår,Prislistetillæg!$A$5:$C$61,3,FALSE))</f>
        <v>2104.0370900213129</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51.438000000000002</v>
      </c>
      <c r="K16" s="34" cm="1">
        <f t="array" ref="K16">J16*(VLOOKUP(OpdateretÅrstal,Prislistetillæg!$A$4:$C$61,3,FALSE)/VLOOKUP(Produktionsår,Prislistetillæg!$A$5:$C$61,3,FALSE))</f>
        <v>84.16148360085252</v>
      </c>
    </row>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5">
    <tabColor theme="3"/>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2" t="s">
        <v>53</v>
      </c>
      <c r="C1" s="183"/>
      <c r="D1" s="183"/>
      <c r="E1" s="82">
        <v>14</v>
      </c>
      <c r="F1" s="76" t="s">
        <v>54</v>
      </c>
      <c r="G1" s="76"/>
      <c r="H1" s="76"/>
      <c r="I1" s="76"/>
      <c r="J1" s="76"/>
      <c r="K1" s="77"/>
    </row>
    <row r="3" spans="2:11" x14ac:dyDescent="0.3">
      <c r="D3" s="62" t="s">
        <v>55</v>
      </c>
      <c r="E3" s="61">
        <v>2014</v>
      </c>
      <c r="F3" t="s">
        <v>56</v>
      </c>
    </row>
    <row r="6" spans="2:11" x14ac:dyDescent="0.3">
      <c r="B6" s="157" t="s">
        <v>57</v>
      </c>
      <c r="C6" s="158"/>
      <c r="D6" s="52">
        <v>50</v>
      </c>
      <c r="E6" s="27" t="s">
        <v>58</v>
      </c>
      <c r="F6" s="159" t="s">
        <v>59</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72</v>
      </c>
      <c r="C11" s="166" t="s">
        <v>66</v>
      </c>
      <c r="D11" s="167"/>
      <c r="E11" s="167"/>
      <c r="F11" s="167"/>
      <c r="G11" s="167"/>
      <c r="H11" s="168"/>
      <c r="I11" s="85">
        <v>48.31</v>
      </c>
      <c r="J11" s="86">
        <f>I11*$D$6</f>
        <v>2415.5</v>
      </c>
      <c r="K11" s="87" cm="1">
        <f t="array" ref="K11">J11*(VLOOKUP(OpdateretÅrstal,Prislistetillæg!$A$4:$C$61,3,FALSE)/VLOOKUP(Produktionsår,Prislistetillæg!$A$5:$C$61,3,FALSE))</f>
        <v>3952.1766716796774</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2493.6999999999998</v>
      </c>
      <c r="K14" s="54" cm="1">
        <f t="array" ref="K14">J14*(VLOOKUP(OpdateretÅrstal,Prislistetillæg!$A$4:$C$61,3,FALSE)/VLOOKUP(Produktionsår,Prislistetillæg!$A$5:$C$61,3,FALSE))</f>
        <v>4080.1254258611511</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49.873999999999995</v>
      </c>
      <c r="K16" s="34" cm="1">
        <f t="array" ref="K16">J16*(VLOOKUP(OpdateretÅrstal,Prislistetillæg!$A$4:$C$61,3,FALSE)/VLOOKUP(Produktionsår,Prislistetillæg!$A$5:$C$61,3,FALSE))</f>
        <v>81.602508517223029</v>
      </c>
    </row>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16">
    <tabColor theme="3"/>
  </sheetPr>
  <dimension ref="B1:K17"/>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2" t="s">
        <v>53</v>
      </c>
      <c r="C1" s="183"/>
      <c r="D1" s="183"/>
      <c r="E1" s="82">
        <v>15</v>
      </c>
      <c r="F1" s="76" t="s">
        <v>54</v>
      </c>
      <c r="G1" s="76"/>
      <c r="H1" s="76"/>
      <c r="I1" s="76"/>
      <c r="J1" s="76"/>
      <c r="K1" s="77"/>
    </row>
    <row r="3" spans="2:11" x14ac:dyDescent="0.3">
      <c r="D3" s="62" t="s">
        <v>55</v>
      </c>
      <c r="E3" s="61">
        <v>2014</v>
      </c>
      <c r="F3" t="s">
        <v>56</v>
      </c>
    </row>
    <row r="6" spans="2:11" x14ac:dyDescent="0.3">
      <c r="B6" s="157" t="s">
        <v>57</v>
      </c>
      <c r="C6" s="158"/>
      <c r="D6" s="52">
        <v>100</v>
      </c>
      <c r="E6" s="27" t="s">
        <v>58</v>
      </c>
      <c r="F6" s="159" t="s">
        <v>59</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72</v>
      </c>
      <c r="C11" s="166" t="s">
        <v>66</v>
      </c>
      <c r="D11" s="167"/>
      <c r="E11" s="167"/>
      <c r="F11" s="167"/>
      <c r="G11" s="167"/>
      <c r="H11" s="168"/>
      <c r="I11" s="85">
        <v>48.31</v>
      </c>
      <c r="J11" s="86">
        <f>I11*$D$6</f>
        <v>4831</v>
      </c>
      <c r="K11" s="87" cm="1">
        <f t="array" ref="K11">J11*(VLOOKUP(OpdateretÅrstal,Prislistetillæg!$A$4:$C$61,3,FALSE)/VLOOKUP(Produktionsår,Prislistetillæg!$A$5:$C$61,3,FALSE))</f>
        <v>7904.3533433593548</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4909.2</v>
      </c>
      <c r="K14" s="54" cm="1">
        <f t="array" ref="K14">J14*(VLOOKUP(OpdateretÅrstal,Prislistetillæg!$A$4:$C$61,3,FALSE)/VLOOKUP(Produktionsår,Prislistetillæg!$A$5:$C$61,3,FALSE))</f>
        <v>8032.302097540829</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49.091999999999999</v>
      </c>
      <c r="K16" s="34" cm="1">
        <f t="array" ref="K16">J16*(VLOOKUP(OpdateretÅrstal,Prislistetillæg!$A$4:$C$61,3,FALSE)/VLOOKUP(Produktionsår,Prislistetillæg!$A$5:$C$61,3,FALSE))</f>
        <v>80.323020975408284</v>
      </c>
    </row>
    <row r="17" ht="12.75" customHeight="1" x14ac:dyDescent="0.3"/>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7">
    <tabColor theme="9" tint="-0.249977111117893"/>
  </sheetPr>
  <dimension ref="B1:K17"/>
  <sheetViews>
    <sheetView workbookViewId="0">
      <selection activeCell="I9" sqref="I9"/>
    </sheetView>
  </sheetViews>
  <sheetFormatPr defaultRowHeight="13.5" x14ac:dyDescent="0.3"/>
  <cols>
    <col min="9" max="9" width="9.4609375" bestFit="1" customWidth="1"/>
    <col min="10" max="11" width="10.4609375" bestFit="1" customWidth="1"/>
  </cols>
  <sheetData>
    <row r="1" spans="2:11" ht="14" thickBot="1" x14ac:dyDescent="0.35">
      <c r="B1" s="184" t="s">
        <v>53</v>
      </c>
      <c r="C1" s="185"/>
      <c r="D1" s="185"/>
      <c r="E1" s="81">
        <v>16</v>
      </c>
      <c r="F1" s="74" t="s">
        <v>54</v>
      </c>
      <c r="G1" s="74"/>
      <c r="H1" s="74"/>
      <c r="I1" s="74"/>
      <c r="J1" s="74"/>
      <c r="K1" s="75"/>
    </row>
    <row r="3" spans="2:11" x14ac:dyDescent="0.3">
      <c r="D3" s="62" t="s">
        <v>55</v>
      </c>
      <c r="E3" s="61">
        <v>2014</v>
      </c>
      <c r="F3" t="s">
        <v>56</v>
      </c>
    </row>
    <row r="6" spans="2:11" x14ac:dyDescent="0.3">
      <c r="B6" s="157" t="s">
        <v>57</v>
      </c>
      <c r="C6" s="158"/>
      <c r="D6" s="52">
        <v>5</v>
      </c>
      <c r="E6" s="27" t="s">
        <v>58</v>
      </c>
      <c r="F6" s="159" t="s">
        <v>73</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74</v>
      </c>
      <c r="C11" s="166" t="s">
        <v>66</v>
      </c>
      <c r="D11" s="167"/>
      <c r="E11" s="167"/>
      <c r="F11" s="167"/>
      <c r="G11" s="167"/>
      <c r="H11" s="168"/>
      <c r="I11" s="85">
        <v>45.22</v>
      </c>
      <c r="J11" s="86">
        <f>I11*$D$6</f>
        <v>226.1</v>
      </c>
      <c r="K11" s="87" cm="1">
        <f t="array" ref="K11">J11*(VLOOKUP(OpdateretÅrstal,Prislistetillæg!$A$4:$C$61,3,FALSE)/VLOOKUP(Produktionsår,Prislistetillæg!$A$5:$C$61,3,FALSE))</f>
        <v>369.9387892638274</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304.3</v>
      </c>
      <c r="K14" s="54" cm="1">
        <f t="array" ref="K14">J14*(VLOOKUP(OpdateretÅrstal,Prislistetillæg!$A$4:$C$61,3,FALSE)/VLOOKUP(Produktionsår,Prislistetillæg!$A$5:$C$61,3,FALSE))</f>
        <v>497.88754344530156</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60.86</v>
      </c>
      <c r="K16" s="34" cm="1">
        <f t="array" ref="K16">J16*(VLOOKUP(OpdateretÅrstal,Prislistetillæg!$A$4:$C$61,3,FALSE)/VLOOKUP(Produktionsår,Prislistetillæg!$A$5:$C$61,3,FALSE))</f>
        <v>99.577508689060309</v>
      </c>
    </row>
    <row r="17" ht="12.75" customHeight="1" x14ac:dyDescent="0.3"/>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tabColor theme="9" tint="-0.249977111117893"/>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4" t="s">
        <v>53</v>
      </c>
      <c r="C1" s="185"/>
      <c r="D1" s="185"/>
      <c r="E1" s="81">
        <v>17</v>
      </c>
      <c r="F1" s="74" t="s">
        <v>54</v>
      </c>
      <c r="G1" s="74"/>
      <c r="H1" s="74"/>
      <c r="I1" s="74"/>
      <c r="J1" s="74"/>
      <c r="K1" s="75"/>
    </row>
    <row r="3" spans="2:11" x14ac:dyDescent="0.3">
      <c r="D3" s="62" t="s">
        <v>55</v>
      </c>
      <c r="E3" s="61">
        <v>2014</v>
      </c>
      <c r="F3" t="s">
        <v>56</v>
      </c>
    </row>
    <row r="6" spans="2:11" x14ac:dyDescent="0.3">
      <c r="B6" s="157" t="s">
        <v>57</v>
      </c>
      <c r="C6" s="158"/>
      <c r="D6" s="52">
        <v>15</v>
      </c>
      <c r="E6" s="27" t="s">
        <v>58</v>
      </c>
      <c r="F6" s="159" t="s">
        <v>73</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74</v>
      </c>
      <c r="C11" s="166" t="s">
        <v>66</v>
      </c>
      <c r="D11" s="167"/>
      <c r="E11" s="167"/>
      <c r="F11" s="167"/>
      <c r="G11" s="167"/>
      <c r="H11" s="168"/>
      <c r="I11" s="85">
        <v>45.22</v>
      </c>
      <c r="J11" s="86">
        <f>I11*$D$6</f>
        <v>678.3</v>
      </c>
      <c r="K11" s="87" cm="1">
        <f t="array" ref="K11">J11*(VLOOKUP(OpdateretÅrstal,Prislistetillæg!$A$4:$C$61,3,FALSE)/VLOOKUP(Produktionsår,Prislistetillæg!$A$5:$C$61,3,FALSE))</f>
        <v>1109.816367791482</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756.5</v>
      </c>
      <c r="K14" s="54" cm="1">
        <f t="array" ref="K14">J14*(VLOOKUP(OpdateretÅrstal,Prislistetillæg!$A$4:$C$61,3,FALSE)/VLOOKUP(Produktionsår,Prislistetillæg!$A$5:$C$61,3,FALSE))</f>
        <v>1237.7651219729562</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50.43333333333333</v>
      </c>
      <c r="K16" s="34" cm="1">
        <f t="array" ref="K16">J16*(VLOOKUP(OpdateretÅrstal,Prislistetillæg!$A$4:$C$61,3,FALSE)/VLOOKUP(Produktionsår,Prislistetillæg!$A$5:$C$61,3,FALSE))</f>
        <v>82.517674798197078</v>
      </c>
    </row>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9" tint="-0.249977111117893"/>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4" t="s">
        <v>53</v>
      </c>
      <c r="C1" s="185"/>
      <c r="D1" s="185"/>
      <c r="E1" s="81">
        <v>18</v>
      </c>
      <c r="F1" s="74" t="s">
        <v>54</v>
      </c>
      <c r="G1" s="74"/>
      <c r="H1" s="74"/>
      <c r="I1" s="74"/>
      <c r="J1" s="74"/>
      <c r="K1" s="75"/>
    </row>
    <row r="3" spans="2:11" x14ac:dyDescent="0.3">
      <c r="D3" s="62" t="s">
        <v>55</v>
      </c>
      <c r="E3" s="61">
        <v>2014</v>
      </c>
      <c r="F3" t="s">
        <v>56</v>
      </c>
    </row>
    <row r="6" spans="2:11" x14ac:dyDescent="0.3">
      <c r="B6" s="157" t="s">
        <v>57</v>
      </c>
      <c r="C6" s="158"/>
      <c r="D6" s="52">
        <v>25</v>
      </c>
      <c r="E6" s="27" t="s">
        <v>58</v>
      </c>
      <c r="F6" s="159" t="s">
        <v>73</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74</v>
      </c>
      <c r="C11" s="166" t="s">
        <v>66</v>
      </c>
      <c r="D11" s="167"/>
      <c r="E11" s="167"/>
      <c r="F11" s="167"/>
      <c r="G11" s="167"/>
      <c r="H11" s="168"/>
      <c r="I11" s="85">
        <v>45.22</v>
      </c>
      <c r="J11" s="86">
        <f>I11*$D$6</f>
        <v>1130.5</v>
      </c>
      <c r="K11" s="87" cm="1">
        <f t="array" ref="K11">J11*(VLOOKUP(OpdateretÅrstal,Prislistetillæg!$A$4:$C$61,3,FALSE)/VLOOKUP(Produktionsår,Prislistetillæg!$A$5:$C$61,3,FALSE))</f>
        <v>1849.693946319137</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1208.7</v>
      </c>
      <c r="K14" s="54" cm="1">
        <f t="array" ref="K14">J14*(VLOOKUP(OpdateretÅrstal,Prislistetillæg!$A$4:$C$61,3,FALSE)/VLOOKUP(Produktionsår,Prislistetillæg!$A$5:$C$61,3,FALSE))</f>
        <v>1977.6427005006112</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48.347999999999999</v>
      </c>
      <c r="K16" s="34" cm="1">
        <f t="array" ref="K16">J16*(VLOOKUP(OpdateretÅrstal,Prislistetillæg!$A$4:$C$61,3,FALSE)/VLOOKUP(Produktionsår,Prislistetillæg!$A$5:$C$61,3,FALSE))</f>
        <v>79.105708020024437</v>
      </c>
    </row>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rgb="FFFF0000"/>
  </sheetPr>
  <dimension ref="B1:K17"/>
  <sheetViews>
    <sheetView workbookViewId="0">
      <selection activeCell="I9" sqref="I9"/>
    </sheetView>
  </sheetViews>
  <sheetFormatPr defaultRowHeight="13.5" x14ac:dyDescent="0.3"/>
  <cols>
    <col min="9" max="9" width="9.4609375" bestFit="1" customWidth="1"/>
    <col min="10" max="11" width="10.4609375" bestFit="1" customWidth="1"/>
  </cols>
  <sheetData>
    <row r="1" spans="2:11" ht="14" thickBot="1" x14ac:dyDescent="0.35">
      <c r="B1" s="155" t="s">
        <v>53</v>
      </c>
      <c r="C1" s="156"/>
      <c r="D1" s="156"/>
      <c r="E1" s="80">
        <v>1</v>
      </c>
      <c r="F1" s="72" t="s">
        <v>54</v>
      </c>
      <c r="G1" s="72"/>
      <c r="H1" s="72"/>
      <c r="I1" s="72"/>
      <c r="J1" s="72"/>
      <c r="K1" s="73"/>
    </row>
    <row r="3" spans="2:11" x14ac:dyDescent="0.3">
      <c r="D3" s="62" t="s">
        <v>55</v>
      </c>
      <c r="E3" s="61">
        <v>2014</v>
      </c>
      <c r="F3" t="s">
        <v>56</v>
      </c>
    </row>
    <row r="6" spans="2:11" x14ac:dyDescent="0.3">
      <c r="B6" s="157" t="s">
        <v>57</v>
      </c>
      <c r="C6" s="158"/>
      <c r="D6" s="52">
        <v>5</v>
      </c>
      <c r="E6" s="27" t="s">
        <v>58</v>
      </c>
      <c r="F6" s="159" t="s">
        <v>59</v>
      </c>
      <c r="G6" s="160"/>
      <c r="H6" s="160"/>
      <c r="I6" s="28">
        <v>100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65</v>
      </c>
      <c r="C11" s="166" t="s">
        <v>66</v>
      </c>
      <c r="D11" s="167"/>
      <c r="E11" s="167"/>
      <c r="F11" s="167"/>
      <c r="G11" s="167"/>
      <c r="H11" s="168"/>
      <c r="I11" s="85">
        <v>59.64</v>
      </c>
      <c r="J11" s="86">
        <f>I11*$D$6</f>
        <v>298.2</v>
      </c>
      <c r="K11" s="87" cm="1">
        <f t="array" ref="K11">J11*(VLOOKUP(OpdateretÅrstal,Prislistetillæg!$A$4:$C$61,3,FALSE)/VLOOKUP(Produktionsår,Prislistetillæg!$A$5:$C$61,3,FALSE))</f>
        <v>487.90688614981565</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376.4</v>
      </c>
      <c r="K14" s="54" cm="1">
        <f t="array" ref="K14">J14*(VLOOKUP(OpdateretÅrstal,Prislistetillæg!$A$4:$C$61,3,FALSE)/VLOOKUP(Produktionsår,Prislistetillæg!$A$5:$C$61,3,FALSE))</f>
        <v>615.85564033128981</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75.28</v>
      </c>
      <c r="K16" s="34" cm="1">
        <f t="array" ref="K16">J16*(VLOOKUP(OpdateretÅrstal,Prislistetillæg!$A$4:$C$61,3,FALSE)/VLOOKUP(Produktionsår,Prislistetillæg!$A$5:$C$61,3,FALSE))</f>
        <v>123.17112806625796</v>
      </c>
    </row>
    <row r="17" ht="12.75" customHeight="1" x14ac:dyDescent="0.3"/>
  </sheetData>
  <mergeCells count="11">
    <mergeCell ref="B1:D1"/>
    <mergeCell ref="B6:C6"/>
    <mergeCell ref="F6:H6"/>
    <mergeCell ref="C9:H9"/>
    <mergeCell ref="C16:H16"/>
    <mergeCell ref="C10:H10"/>
    <mergeCell ref="C11:H11"/>
    <mergeCell ref="C12:H12"/>
    <mergeCell ref="C15:H15"/>
    <mergeCell ref="C13:H13"/>
    <mergeCell ref="C14:H14"/>
  </mergeCells>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20">
    <tabColor theme="9" tint="-0.249977111117893"/>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4" t="s">
        <v>53</v>
      </c>
      <c r="C1" s="185"/>
      <c r="D1" s="185"/>
      <c r="E1" s="81">
        <v>19</v>
      </c>
      <c r="F1" s="74" t="s">
        <v>54</v>
      </c>
      <c r="G1" s="74"/>
      <c r="H1" s="74"/>
      <c r="I1" s="74"/>
      <c r="J1" s="74"/>
      <c r="K1" s="75"/>
    </row>
    <row r="3" spans="2:11" x14ac:dyDescent="0.3">
      <c r="D3" s="62" t="s">
        <v>55</v>
      </c>
      <c r="E3" s="61">
        <v>2014</v>
      </c>
      <c r="F3" t="s">
        <v>56</v>
      </c>
    </row>
    <row r="6" spans="2:11" x14ac:dyDescent="0.3">
      <c r="B6" s="157" t="s">
        <v>57</v>
      </c>
      <c r="C6" s="158"/>
      <c r="D6" s="52">
        <v>50</v>
      </c>
      <c r="E6" s="27" t="s">
        <v>58</v>
      </c>
      <c r="F6" s="159" t="s">
        <v>73</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74</v>
      </c>
      <c r="C11" s="166" t="s">
        <v>66</v>
      </c>
      <c r="D11" s="167"/>
      <c r="E11" s="167"/>
      <c r="F11" s="167"/>
      <c r="G11" s="167"/>
      <c r="H11" s="168"/>
      <c r="I11" s="85">
        <v>45.22</v>
      </c>
      <c r="J11" s="86">
        <f>I11*$D$6</f>
        <v>2261</v>
      </c>
      <c r="K11" s="87" cm="1">
        <f t="array" ref="K11">J11*(VLOOKUP(OpdateretÅrstal,Prislistetillæg!$A$4:$C$61,3,FALSE)/VLOOKUP(Produktionsår,Prislistetillæg!$A$5:$C$61,3,FALSE))</f>
        <v>3699.387892638274</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2339.1999999999998</v>
      </c>
      <c r="K14" s="54" cm="1">
        <f t="array" ref="K14">J14*(VLOOKUP(OpdateretÅrstal,Prislistetillæg!$A$4:$C$61,3,FALSE)/VLOOKUP(Produktionsår,Prislistetillæg!$A$5:$C$61,3,FALSE))</f>
        <v>3827.3366468197478</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46.783999999999999</v>
      </c>
      <c r="K16" s="34" cm="1">
        <f t="array" ref="K16">J16*(VLOOKUP(OpdateretÅrstal,Prislistetillæg!$A$4:$C$61,3,FALSE)/VLOOKUP(Produktionsår,Prislistetillæg!$A$5:$C$61,3,FALSE))</f>
        <v>76.54673293639496</v>
      </c>
    </row>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21">
    <tabColor theme="9" tint="-0.249977111117893"/>
  </sheetPr>
  <dimension ref="B1:K17"/>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84" t="s">
        <v>53</v>
      </c>
      <c r="C1" s="185"/>
      <c r="D1" s="185"/>
      <c r="E1" s="81">
        <v>20</v>
      </c>
      <c r="F1" s="74" t="s">
        <v>54</v>
      </c>
      <c r="G1" s="74"/>
      <c r="H1" s="74"/>
      <c r="I1" s="74"/>
      <c r="J1" s="74"/>
      <c r="K1" s="75"/>
    </row>
    <row r="3" spans="2:11" x14ac:dyDescent="0.3">
      <c r="D3" s="62" t="s">
        <v>55</v>
      </c>
      <c r="E3" s="61">
        <v>2014</v>
      </c>
      <c r="F3" t="s">
        <v>56</v>
      </c>
    </row>
    <row r="6" spans="2:11" x14ac:dyDescent="0.3">
      <c r="B6" s="157" t="s">
        <v>57</v>
      </c>
      <c r="C6" s="158"/>
      <c r="D6" s="52">
        <v>100</v>
      </c>
      <c r="E6" s="27" t="s">
        <v>58</v>
      </c>
      <c r="F6" s="159" t="s">
        <v>73</v>
      </c>
      <c r="G6" s="160"/>
      <c r="H6" s="160"/>
      <c r="I6" s="28">
        <v>650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74</v>
      </c>
      <c r="C11" s="166" t="s">
        <v>66</v>
      </c>
      <c r="D11" s="167"/>
      <c r="E11" s="167"/>
      <c r="F11" s="167"/>
      <c r="G11" s="167"/>
      <c r="H11" s="168"/>
      <c r="I11" s="85">
        <v>45.22</v>
      </c>
      <c r="J11" s="86">
        <f>I11*$D$6</f>
        <v>4522</v>
      </c>
      <c r="K11" s="87" cm="1">
        <f t="array" ref="K11">J11*(VLOOKUP(OpdateretÅrstal,Prislistetillæg!$A$4:$C$61,3,FALSE)/VLOOKUP(Produktionsår,Prislistetillæg!$A$5:$C$61,3,FALSE))</f>
        <v>7398.775785276548</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4600.2</v>
      </c>
      <c r="K14" s="54" cm="1">
        <f t="array" ref="K14">J14*(VLOOKUP(OpdateretÅrstal,Prislistetillæg!$A$4:$C$61,3,FALSE)/VLOOKUP(Produktionsår,Prislistetillæg!$A$5:$C$61,3,FALSE))</f>
        <v>7526.7245394580214</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46.001999999999995</v>
      </c>
      <c r="K16" s="34" cm="1">
        <f t="array" ref="K16">J16*(VLOOKUP(OpdateretÅrstal,Prislistetillæg!$A$4:$C$61,3,FALSE)/VLOOKUP(Produktionsår,Prislistetillæg!$A$5:$C$61,3,FALSE))</f>
        <v>75.267245394580215</v>
      </c>
    </row>
    <row r="17" ht="12.75" customHeight="1" x14ac:dyDescent="0.3"/>
  </sheetData>
  <mergeCells count="11">
    <mergeCell ref="C14:H14"/>
    <mergeCell ref="C15:H15"/>
    <mergeCell ref="C16:H16"/>
    <mergeCell ref="C13:H13"/>
    <mergeCell ref="C12:H12"/>
    <mergeCell ref="B1:D1"/>
    <mergeCell ref="B6:C6"/>
    <mergeCell ref="C10:H10"/>
    <mergeCell ref="C9:H9"/>
    <mergeCell ref="C11:H11"/>
    <mergeCell ref="F6:H6"/>
  </mergeCells>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22"/>
  <dimension ref="A1:I61"/>
  <sheetViews>
    <sheetView workbookViewId="0">
      <selection activeCell="M39" sqref="M39"/>
    </sheetView>
  </sheetViews>
  <sheetFormatPr defaultRowHeight="13.5" x14ac:dyDescent="0.3"/>
  <cols>
    <col min="2" max="3" width="9.4609375" bestFit="1" customWidth="1"/>
    <col min="11" max="11" width="10.15234375" bestFit="1" customWidth="1"/>
  </cols>
  <sheetData>
    <row r="1" spans="1:9" x14ac:dyDescent="0.3">
      <c r="C1" s="186" t="s">
        <v>75</v>
      </c>
      <c r="D1" s="186"/>
      <c r="E1" s="186"/>
      <c r="F1" s="186"/>
      <c r="G1" s="186"/>
      <c r="H1" s="186"/>
      <c r="I1" s="186"/>
    </row>
    <row r="2" spans="1:9" x14ac:dyDescent="0.3">
      <c r="C2" s="186" t="s">
        <v>76</v>
      </c>
      <c r="D2" s="186"/>
      <c r="E2" s="186"/>
      <c r="F2" s="186"/>
      <c r="G2" s="186"/>
      <c r="H2" s="186"/>
      <c r="I2" s="186"/>
    </row>
    <row r="4" spans="1:9" ht="39" customHeight="1" x14ac:dyDescent="0.3">
      <c r="B4" s="30" t="str">
        <f>'[1]Prisliste tillæg'!$B$3</f>
        <v>Det aktuelle års tillæg</v>
      </c>
      <c r="C4" s="31" t="str">
        <f>'[1]Prisliste tillæg'!$C$3</f>
        <v>Samlet Prisliste tillæg</v>
      </c>
    </row>
    <row r="5" spans="1:9" x14ac:dyDescent="0.3">
      <c r="A5">
        <f>'[1]Prisliste tillæg'!$A4</f>
        <v>2014</v>
      </c>
      <c r="B5" s="33">
        <f>'[1]Prisliste tillæg'!$B4</f>
        <v>1</v>
      </c>
      <c r="C5" s="32">
        <f>'[1]Prisliste tillæg'!$C4</f>
        <v>1</v>
      </c>
    </row>
    <row r="6" spans="1:9" x14ac:dyDescent="0.3">
      <c r="A6">
        <f>'[1]Prisliste tillæg'!$A5</f>
        <v>2015</v>
      </c>
      <c r="B6" s="33">
        <f>'[1]Prisliste tillæg'!$B5</f>
        <v>1.014</v>
      </c>
      <c r="C6" s="32">
        <f>'[1]Prisliste tillæg'!$C5</f>
        <v>1.014</v>
      </c>
    </row>
    <row r="7" spans="1:9" x14ac:dyDescent="0.3">
      <c r="A7">
        <f>'[1]Prisliste tillæg'!$A6</f>
        <v>2016</v>
      </c>
      <c r="B7" s="33">
        <f>'[1]Prisliste tillæg'!$B6</f>
        <v>1.0189999999999999</v>
      </c>
      <c r="C7" s="32">
        <f>'[1]Prisliste tillæg'!$C6</f>
        <v>1.033266</v>
      </c>
    </row>
    <row r="8" spans="1:9" x14ac:dyDescent="0.3">
      <c r="A8">
        <f>'[1]Prisliste tillæg'!$A7</f>
        <v>2017</v>
      </c>
      <c r="B8" s="33">
        <f>'[1]Prisliste tillæg'!$B7</f>
        <v>1.018</v>
      </c>
      <c r="C8" s="32">
        <f>'[1]Prisliste tillæg'!$C7</f>
        <v>1.0518647880000001</v>
      </c>
    </row>
    <row r="9" spans="1:9" x14ac:dyDescent="0.3">
      <c r="A9">
        <f>'[1]Prisliste tillæg'!$A8</f>
        <v>2018</v>
      </c>
      <c r="B9" s="33">
        <f>'[1]Prisliste tillæg'!$B8</f>
        <v>1.0189999999999999</v>
      </c>
      <c r="C9" s="32">
        <f>'[1]Prisliste tillæg'!$C8</f>
        <v>1.0718502189720001</v>
      </c>
    </row>
    <row r="10" spans="1:9" x14ac:dyDescent="0.3">
      <c r="A10">
        <f>'[1]Prisliste tillæg'!$A9</f>
        <v>2019</v>
      </c>
      <c r="B10" s="33">
        <f>'[1]Prisliste tillæg'!$B9</f>
        <v>1.0209999999999999</v>
      </c>
      <c r="C10" s="32">
        <f>'[1]Prisliste tillæg'!$C9</f>
        <v>1.0943590735704121</v>
      </c>
    </row>
    <row r="11" spans="1:9" x14ac:dyDescent="0.3">
      <c r="A11">
        <f>'[1]Prisliste tillæg'!$A10</f>
        <v>2020</v>
      </c>
      <c r="B11" s="33">
        <f>'[1]Prisliste tillæg'!$B10</f>
        <v>1.0209999999999999</v>
      </c>
      <c r="C11" s="32">
        <f>'[1]Prisliste tillæg'!$C10</f>
        <v>1.1173406141153905</v>
      </c>
    </row>
    <row r="12" spans="1:9" x14ac:dyDescent="0.3">
      <c r="A12">
        <f>'[1]Prisliste tillæg'!$A11</f>
        <v>2021</v>
      </c>
      <c r="B12" s="33">
        <f>'[1]Prisliste tillæg'!$B11</f>
        <v>1.0209999999999999</v>
      </c>
      <c r="C12" s="32">
        <f>'[1]Prisliste tillæg'!$C11</f>
        <v>1.1408047670118135</v>
      </c>
    </row>
    <row r="13" spans="1:9" x14ac:dyDescent="0.3">
      <c r="A13">
        <f>'[1]Prisliste tillæg'!$A12</f>
        <v>2022</v>
      </c>
      <c r="B13" s="33">
        <f>'[1]Prisliste tillæg'!$B12</f>
        <v>1.0209999999999999</v>
      </c>
      <c r="C13" s="32">
        <f>'[1]Prisliste tillæg'!$C12</f>
        <v>1.1647616671190615</v>
      </c>
    </row>
    <row r="14" spans="1:9" x14ac:dyDescent="0.3">
      <c r="A14">
        <f>'[1]Prisliste tillæg'!$A13</f>
        <v>2023</v>
      </c>
      <c r="B14" s="33">
        <f>'[1]Prisliste tillæg'!$B13</f>
        <v>1.04</v>
      </c>
      <c r="C14" s="32">
        <f>'[1]Prisliste tillæg'!$C13</f>
        <v>1.211352133803824</v>
      </c>
    </row>
    <row r="15" spans="1:9" x14ac:dyDescent="0.3">
      <c r="A15">
        <f>'[1]Prisliste tillæg'!$A14</f>
        <v>2024</v>
      </c>
      <c r="B15" s="33">
        <f>'[1]Prisliste tillæg'!$B14</f>
        <v>1.0389999999999999</v>
      </c>
      <c r="C15" s="32">
        <f>'[1]Prisliste tillæg'!$C14</f>
        <v>1.2585948670221732</v>
      </c>
    </row>
    <row r="16" spans="1:9" x14ac:dyDescent="0.3">
      <c r="A16">
        <f>'[1]Prisliste tillæg'!$A15</f>
        <v>2025</v>
      </c>
      <c r="B16" s="33">
        <f>'[1]Prisliste tillæg'!$B15</f>
        <v>1.3</v>
      </c>
      <c r="C16" s="32">
        <f>'[1]Prisliste tillæg'!$C15</f>
        <v>1.6361733271288252</v>
      </c>
    </row>
    <row r="17" spans="1:3" x14ac:dyDescent="0.3">
      <c r="A17">
        <f>'[1]Prisliste tillæg'!$A16</f>
        <v>2026</v>
      </c>
      <c r="B17" s="33">
        <f>'[1]Prisliste tillæg'!$B16</f>
        <v>0</v>
      </c>
      <c r="C17" s="32">
        <f>'[1]Prisliste tillæg'!$C16</f>
        <v>0</v>
      </c>
    </row>
    <row r="18" spans="1:3" x14ac:dyDescent="0.3">
      <c r="A18">
        <f>'[1]Prisliste tillæg'!$A17</f>
        <v>2027</v>
      </c>
      <c r="B18" s="33">
        <f>'[1]Prisliste tillæg'!$B17</f>
        <v>0</v>
      </c>
      <c r="C18" s="32">
        <f>'[1]Prisliste tillæg'!$C17</f>
        <v>0</v>
      </c>
    </row>
    <row r="19" spans="1:3" x14ac:dyDescent="0.3">
      <c r="A19">
        <f>'[1]Prisliste tillæg'!$A18</f>
        <v>2028</v>
      </c>
      <c r="B19" s="33">
        <f>'[1]Prisliste tillæg'!$B18</f>
        <v>0</v>
      </c>
      <c r="C19" s="32">
        <f>'[1]Prisliste tillæg'!$C18</f>
        <v>0</v>
      </c>
    </row>
    <row r="20" spans="1:3" x14ac:dyDescent="0.3">
      <c r="A20">
        <f>'[1]Prisliste tillæg'!$A19</f>
        <v>2029</v>
      </c>
      <c r="B20" s="33">
        <f>'[1]Prisliste tillæg'!$B19</f>
        <v>0</v>
      </c>
      <c r="C20" s="32">
        <f>'[1]Prisliste tillæg'!$C19</f>
        <v>0</v>
      </c>
    </row>
    <row r="21" spans="1:3" x14ac:dyDescent="0.3">
      <c r="A21">
        <f>'[1]Prisliste tillæg'!$A20</f>
        <v>2030</v>
      </c>
      <c r="B21" s="33">
        <f>'[1]Prisliste tillæg'!$B20</f>
        <v>0</v>
      </c>
      <c r="C21" s="32">
        <f>'[1]Prisliste tillæg'!$C20</f>
        <v>0</v>
      </c>
    </row>
    <row r="22" spans="1:3" x14ac:dyDescent="0.3">
      <c r="A22">
        <f>'[1]Prisliste tillæg'!$A21</f>
        <v>2031</v>
      </c>
      <c r="B22" s="33">
        <f>'[1]Prisliste tillæg'!$B21</f>
        <v>0</v>
      </c>
      <c r="C22" s="32">
        <f>'[1]Prisliste tillæg'!$C21</f>
        <v>0</v>
      </c>
    </row>
    <row r="23" spans="1:3" x14ac:dyDescent="0.3">
      <c r="A23">
        <f>'[1]Prisliste tillæg'!$A22</f>
        <v>2032</v>
      </c>
      <c r="B23" s="33">
        <f>'[1]Prisliste tillæg'!$B22</f>
        <v>0</v>
      </c>
      <c r="C23" s="32">
        <f>'[1]Prisliste tillæg'!$C22</f>
        <v>0</v>
      </c>
    </row>
    <row r="24" spans="1:3" x14ac:dyDescent="0.3">
      <c r="A24">
        <f>'[1]Prisliste tillæg'!$A23</f>
        <v>2033</v>
      </c>
      <c r="B24" s="33">
        <f>'[1]Prisliste tillæg'!$B23</f>
        <v>0</v>
      </c>
      <c r="C24" s="32">
        <f>'[1]Prisliste tillæg'!$C23</f>
        <v>0</v>
      </c>
    </row>
    <row r="25" spans="1:3" x14ac:dyDescent="0.3">
      <c r="A25">
        <f>'[1]Prisliste tillæg'!$A24</f>
        <v>2034</v>
      </c>
      <c r="B25" s="33">
        <f>'[1]Prisliste tillæg'!$B24</f>
        <v>0</v>
      </c>
      <c r="C25" s="32">
        <f>'[1]Prisliste tillæg'!$C24</f>
        <v>0</v>
      </c>
    </row>
    <row r="26" spans="1:3" x14ac:dyDescent="0.3">
      <c r="A26">
        <f>'[1]Prisliste tillæg'!$A25</f>
        <v>2035</v>
      </c>
      <c r="B26" s="33">
        <f>'[1]Prisliste tillæg'!$B25</f>
        <v>0</v>
      </c>
      <c r="C26" s="32">
        <f>'[1]Prisliste tillæg'!$C25</f>
        <v>0</v>
      </c>
    </row>
    <row r="27" spans="1:3" x14ac:dyDescent="0.3">
      <c r="A27">
        <f>'[1]Prisliste tillæg'!$A26</f>
        <v>2036</v>
      </c>
      <c r="B27" s="33">
        <f>'[1]Prisliste tillæg'!$B26</f>
        <v>0</v>
      </c>
      <c r="C27" s="32">
        <f>'[1]Prisliste tillæg'!$C26</f>
        <v>0</v>
      </c>
    </row>
    <row r="28" spans="1:3" x14ac:dyDescent="0.3">
      <c r="A28">
        <f>'[1]Prisliste tillæg'!$A27</f>
        <v>2037</v>
      </c>
      <c r="B28" s="33">
        <f>'[1]Prisliste tillæg'!$B27</f>
        <v>0</v>
      </c>
      <c r="C28" s="32">
        <f>'[1]Prisliste tillæg'!$C27</f>
        <v>0</v>
      </c>
    </row>
    <row r="29" spans="1:3" x14ac:dyDescent="0.3">
      <c r="A29">
        <f>'[1]Prisliste tillæg'!$A28</f>
        <v>2038</v>
      </c>
      <c r="B29" s="33">
        <f>'[1]Prisliste tillæg'!$B28</f>
        <v>0</v>
      </c>
      <c r="C29" s="32">
        <f>'[1]Prisliste tillæg'!$C28</f>
        <v>0</v>
      </c>
    </row>
    <row r="30" spans="1:3" x14ac:dyDescent="0.3">
      <c r="A30">
        <f>'[1]Prisliste tillæg'!$A29</f>
        <v>2039</v>
      </c>
      <c r="B30" s="33">
        <f>'[1]Prisliste tillæg'!$B29</f>
        <v>0</v>
      </c>
      <c r="C30" s="32">
        <f>'[1]Prisliste tillæg'!$C29</f>
        <v>0</v>
      </c>
    </row>
    <row r="31" spans="1:3" x14ac:dyDescent="0.3">
      <c r="A31">
        <f>'[1]Prisliste tillæg'!$A30</f>
        <v>2040</v>
      </c>
      <c r="B31" s="33">
        <f>'[1]Prisliste tillæg'!$B30</f>
        <v>0</v>
      </c>
      <c r="C31" s="32">
        <f>'[1]Prisliste tillæg'!$C30</f>
        <v>0</v>
      </c>
    </row>
    <row r="32" spans="1:3" x14ac:dyDescent="0.3">
      <c r="A32">
        <f>'[1]Prisliste tillæg'!$A31</f>
        <v>2041</v>
      </c>
      <c r="B32" s="33">
        <f>'[1]Prisliste tillæg'!$B31</f>
        <v>0</v>
      </c>
      <c r="C32" s="32">
        <f>'[1]Prisliste tillæg'!$C31</f>
        <v>0</v>
      </c>
    </row>
    <row r="33" spans="1:3" x14ac:dyDescent="0.3">
      <c r="A33">
        <f>'[1]Prisliste tillæg'!$A32</f>
        <v>2042</v>
      </c>
      <c r="B33" s="33">
        <f>'[1]Prisliste tillæg'!$B32</f>
        <v>0</v>
      </c>
      <c r="C33" s="32">
        <f>'[1]Prisliste tillæg'!$C32</f>
        <v>0</v>
      </c>
    </row>
    <row r="34" spans="1:3" x14ac:dyDescent="0.3">
      <c r="A34">
        <f>'[1]Prisliste tillæg'!$A33</f>
        <v>2043</v>
      </c>
      <c r="B34" s="33">
        <f>'[1]Prisliste tillæg'!$B33</f>
        <v>0</v>
      </c>
      <c r="C34" s="32">
        <f>'[1]Prisliste tillæg'!$C33</f>
        <v>0</v>
      </c>
    </row>
    <row r="35" spans="1:3" x14ac:dyDescent="0.3">
      <c r="A35">
        <f>'[1]Prisliste tillæg'!$A34</f>
        <v>2044</v>
      </c>
      <c r="B35" s="33">
        <f>'[1]Prisliste tillæg'!$B34</f>
        <v>0</v>
      </c>
      <c r="C35" s="32">
        <f>'[1]Prisliste tillæg'!$C34</f>
        <v>0</v>
      </c>
    </row>
    <row r="36" spans="1:3" x14ac:dyDescent="0.3">
      <c r="A36">
        <f>'[1]Prisliste tillæg'!$A35</f>
        <v>2045</v>
      </c>
      <c r="B36" s="33">
        <f>'[1]Prisliste tillæg'!$B35</f>
        <v>0</v>
      </c>
      <c r="C36" s="32">
        <f>'[1]Prisliste tillæg'!$C35</f>
        <v>0</v>
      </c>
    </row>
    <row r="37" spans="1:3" x14ac:dyDescent="0.3">
      <c r="A37">
        <f>'[1]Prisliste tillæg'!$A36</f>
        <v>2046</v>
      </c>
      <c r="B37" s="33">
        <f>'[1]Prisliste tillæg'!$B36</f>
        <v>0</v>
      </c>
      <c r="C37" s="32">
        <f>'[1]Prisliste tillæg'!$C36</f>
        <v>0</v>
      </c>
    </row>
    <row r="38" spans="1:3" x14ac:dyDescent="0.3">
      <c r="A38">
        <f>'[1]Prisliste tillæg'!$A37</f>
        <v>2047</v>
      </c>
      <c r="B38" s="33">
        <f>'[1]Prisliste tillæg'!$B37</f>
        <v>0</v>
      </c>
      <c r="C38" s="32">
        <f>'[1]Prisliste tillæg'!$C37</f>
        <v>0</v>
      </c>
    </row>
    <row r="39" spans="1:3" x14ac:dyDescent="0.3">
      <c r="A39">
        <f>'[1]Prisliste tillæg'!$A38</f>
        <v>2048</v>
      </c>
      <c r="B39" s="33">
        <f>'[1]Prisliste tillæg'!$B38</f>
        <v>0</v>
      </c>
      <c r="C39" s="32">
        <f>'[1]Prisliste tillæg'!$C38</f>
        <v>0</v>
      </c>
    </row>
    <row r="40" spans="1:3" x14ac:dyDescent="0.3">
      <c r="A40">
        <f>'[1]Prisliste tillæg'!$A39</f>
        <v>2049</v>
      </c>
      <c r="B40" s="33">
        <f>'[1]Prisliste tillæg'!$B39</f>
        <v>0</v>
      </c>
      <c r="C40" s="32">
        <f>'[1]Prisliste tillæg'!$C39</f>
        <v>0</v>
      </c>
    </row>
    <row r="41" spans="1:3" x14ac:dyDescent="0.3">
      <c r="A41">
        <f>'[1]Prisliste tillæg'!$A40</f>
        <v>2050</v>
      </c>
      <c r="B41" s="33">
        <f>'[1]Prisliste tillæg'!$B40</f>
        <v>0</v>
      </c>
      <c r="C41" s="32">
        <f>'[1]Prisliste tillæg'!$C40</f>
        <v>0</v>
      </c>
    </row>
    <row r="42" spans="1:3" x14ac:dyDescent="0.3">
      <c r="A42">
        <f>'[1]Prisliste tillæg'!$A41</f>
        <v>2051</v>
      </c>
      <c r="B42" s="33">
        <f>'[1]Prisliste tillæg'!$B41</f>
        <v>0</v>
      </c>
      <c r="C42" s="32">
        <f>'[1]Prisliste tillæg'!$C41</f>
        <v>0</v>
      </c>
    </row>
    <row r="43" spans="1:3" x14ac:dyDescent="0.3">
      <c r="A43">
        <f>'[1]Prisliste tillæg'!$A42</f>
        <v>2052</v>
      </c>
      <c r="B43" s="33">
        <f>'[1]Prisliste tillæg'!$B42</f>
        <v>0</v>
      </c>
      <c r="C43" s="32">
        <f>'[1]Prisliste tillæg'!$C42</f>
        <v>0</v>
      </c>
    </row>
    <row r="44" spans="1:3" x14ac:dyDescent="0.3">
      <c r="A44">
        <f>'[1]Prisliste tillæg'!$A43</f>
        <v>2053</v>
      </c>
      <c r="B44" s="33">
        <f>'[1]Prisliste tillæg'!$B43</f>
        <v>0</v>
      </c>
      <c r="C44" s="32">
        <f>'[1]Prisliste tillæg'!$C43</f>
        <v>0</v>
      </c>
    </row>
    <row r="45" spans="1:3" x14ac:dyDescent="0.3">
      <c r="A45">
        <f>'[1]Prisliste tillæg'!$A44</f>
        <v>2054</v>
      </c>
      <c r="B45" s="33">
        <f>'[1]Prisliste tillæg'!$B44</f>
        <v>0</v>
      </c>
      <c r="C45" s="32">
        <f>'[1]Prisliste tillæg'!$C44</f>
        <v>0</v>
      </c>
    </row>
    <row r="46" spans="1:3" x14ac:dyDescent="0.3">
      <c r="A46">
        <f>'[1]Prisliste tillæg'!$A45</f>
        <v>2055</v>
      </c>
      <c r="B46" s="33">
        <f>'[1]Prisliste tillæg'!$B45</f>
        <v>0</v>
      </c>
      <c r="C46" s="32">
        <f>'[1]Prisliste tillæg'!$C45</f>
        <v>0</v>
      </c>
    </row>
    <row r="47" spans="1:3" x14ac:dyDescent="0.3">
      <c r="A47">
        <f>'[1]Prisliste tillæg'!$A46</f>
        <v>2056</v>
      </c>
      <c r="B47" s="33">
        <f>'[1]Prisliste tillæg'!$B46</f>
        <v>0</v>
      </c>
      <c r="C47" s="32">
        <f>'[1]Prisliste tillæg'!$C46</f>
        <v>0</v>
      </c>
    </row>
    <row r="48" spans="1:3" x14ac:dyDescent="0.3">
      <c r="A48">
        <f>'[1]Prisliste tillæg'!$A47</f>
        <v>2057</v>
      </c>
      <c r="B48" s="33">
        <f>'[1]Prisliste tillæg'!$B47</f>
        <v>0</v>
      </c>
      <c r="C48" s="32">
        <f>'[1]Prisliste tillæg'!$C47</f>
        <v>0</v>
      </c>
    </row>
    <row r="49" spans="1:3" x14ac:dyDescent="0.3">
      <c r="A49">
        <f>'[1]Prisliste tillæg'!$A48</f>
        <v>2058</v>
      </c>
      <c r="B49" s="33">
        <f>'[1]Prisliste tillæg'!$B48</f>
        <v>0</v>
      </c>
      <c r="C49" s="32">
        <f>'[1]Prisliste tillæg'!$C48</f>
        <v>0</v>
      </c>
    </row>
    <row r="50" spans="1:3" x14ac:dyDescent="0.3">
      <c r="A50">
        <f>'[1]Prisliste tillæg'!$A49</f>
        <v>2059</v>
      </c>
      <c r="B50" s="33">
        <f>'[1]Prisliste tillæg'!$B49</f>
        <v>0</v>
      </c>
      <c r="C50" s="32">
        <f>'[1]Prisliste tillæg'!$C49</f>
        <v>0</v>
      </c>
    </row>
    <row r="51" spans="1:3" x14ac:dyDescent="0.3">
      <c r="A51">
        <f>'[1]Prisliste tillæg'!$A50</f>
        <v>2060</v>
      </c>
      <c r="B51" s="33">
        <f>'[1]Prisliste tillæg'!$B50</f>
        <v>0</v>
      </c>
      <c r="C51" s="32">
        <f>'[1]Prisliste tillæg'!$C50</f>
        <v>0</v>
      </c>
    </row>
    <row r="52" spans="1:3" x14ac:dyDescent="0.3">
      <c r="A52">
        <f>'[1]Prisliste tillæg'!$A51</f>
        <v>2061</v>
      </c>
      <c r="B52" s="33">
        <f>'[1]Prisliste tillæg'!$B51</f>
        <v>0</v>
      </c>
      <c r="C52" s="32">
        <f>'[1]Prisliste tillæg'!$C51</f>
        <v>0</v>
      </c>
    </row>
    <row r="53" spans="1:3" x14ac:dyDescent="0.3">
      <c r="A53">
        <f>'[1]Prisliste tillæg'!$A52</f>
        <v>2062</v>
      </c>
      <c r="B53" s="33">
        <f>'[1]Prisliste tillæg'!$B52</f>
        <v>0</v>
      </c>
      <c r="C53" s="32">
        <f>'[1]Prisliste tillæg'!$C52</f>
        <v>0</v>
      </c>
    </row>
    <row r="54" spans="1:3" x14ac:dyDescent="0.3">
      <c r="A54">
        <f>'[1]Prisliste tillæg'!$A53</f>
        <v>2063</v>
      </c>
      <c r="B54" s="33">
        <f>'[1]Prisliste tillæg'!$B53</f>
        <v>0</v>
      </c>
      <c r="C54" s="32">
        <f>'[1]Prisliste tillæg'!$C53</f>
        <v>0</v>
      </c>
    </row>
    <row r="55" spans="1:3" x14ac:dyDescent="0.3">
      <c r="A55">
        <f>'[1]Prisliste tillæg'!$A54</f>
        <v>2064</v>
      </c>
      <c r="B55" s="33">
        <f>'[1]Prisliste tillæg'!$B54</f>
        <v>0</v>
      </c>
      <c r="C55" s="32">
        <f>'[1]Prisliste tillæg'!$C54</f>
        <v>0</v>
      </c>
    </row>
    <row r="56" spans="1:3" x14ac:dyDescent="0.3">
      <c r="A56">
        <f>'[1]Prisliste tillæg'!$A55</f>
        <v>2065</v>
      </c>
      <c r="B56" s="33">
        <f>'[1]Prisliste tillæg'!$B55</f>
        <v>0</v>
      </c>
      <c r="C56" s="32">
        <f>'[1]Prisliste tillæg'!$C55</f>
        <v>0</v>
      </c>
    </row>
    <row r="57" spans="1:3" x14ac:dyDescent="0.3">
      <c r="A57">
        <f>'[1]Prisliste tillæg'!$A56</f>
        <v>2066</v>
      </c>
      <c r="B57" s="33">
        <f>'[1]Prisliste tillæg'!$B56</f>
        <v>0</v>
      </c>
      <c r="C57" s="32">
        <f>'[1]Prisliste tillæg'!$C56</f>
        <v>0</v>
      </c>
    </row>
    <row r="58" spans="1:3" x14ac:dyDescent="0.3">
      <c r="A58">
        <f>'[1]Prisliste tillæg'!$A57</f>
        <v>2067</v>
      </c>
      <c r="B58" s="33">
        <f>'[1]Prisliste tillæg'!$B57</f>
        <v>0</v>
      </c>
      <c r="C58" s="32">
        <f>'[1]Prisliste tillæg'!$C57</f>
        <v>0</v>
      </c>
    </row>
    <row r="59" spans="1:3" x14ac:dyDescent="0.3">
      <c r="A59">
        <f>'[1]Prisliste tillæg'!$A58</f>
        <v>2068</v>
      </c>
      <c r="B59" s="33">
        <f>'[1]Prisliste tillæg'!$B58</f>
        <v>0</v>
      </c>
      <c r="C59" s="32">
        <f>'[1]Prisliste tillæg'!$C58</f>
        <v>0</v>
      </c>
    </row>
    <row r="60" spans="1:3" x14ac:dyDescent="0.3">
      <c r="A60">
        <f>'[1]Prisliste tillæg'!$A59</f>
        <v>2069</v>
      </c>
      <c r="B60" s="33">
        <f>'[1]Prisliste tillæg'!$B59</f>
        <v>0</v>
      </c>
      <c r="C60" s="32">
        <f>'[1]Prisliste tillæg'!$C59</f>
        <v>0</v>
      </c>
    </row>
    <row r="61" spans="1:3" x14ac:dyDescent="0.3">
      <c r="A61">
        <f>'[1]Prisliste tillæg'!$A60</f>
        <v>2070</v>
      </c>
      <c r="B61" s="33">
        <f>'[1]Prisliste tillæg'!$B60</f>
        <v>0</v>
      </c>
      <c r="C61" s="32">
        <f>'[1]Prisliste tillæg'!$C60</f>
        <v>0</v>
      </c>
    </row>
  </sheetData>
  <mergeCells count="2">
    <mergeCell ref="C1:I1"/>
    <mergeCell ref="C2:I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tabColor rgb="FFFF0000"/>
  </sheetPr>
  <dimension ref="B1:K17"/>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55" t="s">
        <v>53</v>
      </c>
      <c r="C1" s="156"/>
      <c r="D1" s="156"/>
      <c r="E1" s="80">
        <v>2</v>
      </c>
      <c r="F1" s="72" t="s">
        <v>54</v>
      </c>
      <c r="G1" s="72"/>
      <c r="H1" s="72"/>
      <c r="I1" s="72"/>
      <c r="J1" s="72"/>
      <c r="K1" s="73"/>
    </row>
    <row r="3" spans="2:11" x14ac:dyDescent="0.3">
      <c r="D3" s="62" t="s">
        <v>55</v>
      </c>
      <c r="E3" s="61">
        <v>2014</v>
      </c>
      <c r="F3" t="s">
        <v>56</v>
      </c>
    </row>
    <row r="6" spans="2:11" x14ac:dyDescent="0.3">
      <c r="B6" s="157" t="s">
        <v>57</v>
      </c>
      <c r="C6" s="158"/>
      <c r="D6" s="52">
        <v>15</v>
      </c>
      <c r="E6" s="27" t="s">
        <v>58</v>
      </c>
      <c r="F6" s="159" t="s">
        <v>59</v>
      </c>
      <c r="G6" s="160"/>
      <c r="H6" s="160"/>
      <c r="I6" s="28">
        <v>100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65</v>
      </c>
      <c r="C11" s="166" t="s">
        <v>66</v>
      </c>
      <c r="D11" s="167"/>
      <c r="E11" s="167"/>
      <c r="F11" s="167"/>
      <c r="G11" s="167"/>
      <c r="H11" s="168"/>
      <c r="I11" s="85">
        <v>59.64</v>
      </c>
      <c r="J11" s="86">
        <f>I11*$D$6</f>
        <v>894.6</v>
      </c>
      <c r="K11" s="87" cm="1">
        <f t="array" ref="K11">J11*(VLOOKUP(OpdateretÅrstal,Prislistetillæg!$A$4:$C$61,3,FALSE)/VLOOKUP(Produktionsår,Prislistetillæg!$A$5:$C$61,3,FALSE))</f>
        <v>1463.720658449447</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972.80000000000007</v>
      </c>
      <c r="K14" s="54" cm="1">
        <f t="array" ref="K14">J14*(VLOOKUP(OpdateretÅrstal,Prislistetillæg!$A$4:$C$61,3,FALSE)/VLOOKUP(Produktionsår,Prislistetillæg!$A$5:$C$61,3,FALSE))</f>
        <v>1591.6694126309212</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64.853333333333339</v>
      </c>
      <c r="K16" s="34" cm="1">
        <f t="array" ref="K16">J16*(VLOOKUP(OpdateretÅrstal,Prislistetillæg!$A$4:$C$61,3,FALSE)/VLOOKUP(Produktionsår,Prislistetillæg!$A$5:$C$61,3,FALSE))</f>
        <v>106.11129417539476</v>
      </c>
    </row>
    <row r="17" ht="12.75" customHeight="1" x14ac:dyDescent="0.3"/>
  </sheetData>
  <mergeCells count="11">
    <mergeCell ref="C12:H12"/>
    <mergeCell ref="C15:H15"/>
    <mergeCell ref="C16:H16"/>
    <mergeCell ref="C13:H13"/>
    <mergeCell ref="C14:H14"/>
    <mergeCell ref="B1:D1"/>
    <mergeCell ref="B6:C6"/>
    <mergeCell ref="C10:H10"/>
    <mergeCell ref="C9:H9"/>
    <mergeCell ref="C11:H11"/>
    <mergeCell ref="F6:H6"/>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tabColor rgb="FFFF0000"/>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55" t="s">
        <v>53</v>
      </c>
      <c r="C1" s="156"/>
      <c r="D1" s="156"/>
      <c r="E1" s="80">
        <v>3</v>
      </c>
      <c r="F1" s="72" t="s">
        <v>54</v>
      </c>
      <c r="G1" s="72"/>
      <c r="H1" s="72"/>
      <c r="I1" s="72"/>
      <c r="J1" s="72"/>
      <c r="K1" s="73"/>
    </row>
    <row r="3" spans="2:11" x14ac:dyDescent="0.3">
      <c r="D3" s="62" t="s">
        <v>55</v>
      </c>
      <c r="E3" s="61">
        <v>2014</v>
      </c>
      <c r="F3" t="s">
        <v>56</v>
      </c>
    </row>
    <row r="6" spans="2:11" x14ac:dyDescent="0.3">
      <c r="B6" s="157" t="s">
        <v>57</v>
      </c>
      <c r="C6" s="158"/>
      <c r="D6" s="52">
        <v>25</v>
      </c>
      <c r="E6" s="27" t="s">
        <v>58</v>
      </c>
      <c r="F6" s="159" t="s">
        <v>59</v>
      </c>
      <c r="G6" s="160"/>
      <c r="H6" s="160"/>
      <c r="I6" s="28">
        <v>100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65</v>
      </c>
      <c r="C11" s="166" t="s">
        <v>66</v>
      </c>
      <c r="D11" s="167"/>
      <c r="E11" s="167"/>
      <c r="F11" s="167"/>
      <c r="G11" s="167"/>
      <c r="H11" s="168"/>
      <c r="I11" s="85">
        <v>59.64</v>
      </c>
      <c r="J11" s="86">
        <f>I11*$D$6</f>
        <v>1491</v>
      </c>
      <c r="K11" s="87" cm="1">
        <f t="array" ref="K11">J11*(VLOOKUP(OpdateretÅrstal,Prislistetillæg!$A$4:$C$61,3,FALSE)/VLOOKUP(Produktionsår,Prislistetillæg!$A$5:$C$61,3,FALSE))</f>
        <v>2439.5344307490786</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1569.2</v>
      </c>
      <c r="K14" s="54" cm="1">
        <f t="array" ref="K14">J14*(VLOOKUP(OpdateretÅrstal,Prislistetillæg!$A$4:$C$61,3,FALSE)/VLOOKUP(Produktionsår,Prislistetillæg!$A$5:$C$61,3,FALSE))</f>
        <v>2567.4831849305529</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62.768000000000001</v>
      </c>
      <c r="K16" s="34" cm="1">
        <f t="array" ref="K16">J16*(VLOOKUP(OpdateretÅrstal,Prislistetillæg!$A$4:$C$61,3,FALSE)/VLOOKUP(Produktionsår,Prislistetillæg!$A$5:$C$61,3,FALSE))</f>
        <v>102.69932739722211</v>
      </c>
    </row>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tabColor rgb="FFFF0000"/>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55" t="s">
        <v>53</v>
      </c>
      <c r="C1" s="156"/>
      <c r="D1" s="156"/>
      <c r="E1" s="80">
        <v>4</v>
      </c>
      <c r="F1" s="72" t="s">
        <v>54</v>
      </c>
      <c r="G1" s="72"/>
      <c r="H1" s="72"/>
      <c r="I1" s="72"/>
      <c r="J1" s="72"/>
      <c r="K1" s="73"/>
    </row>
    <row r="3" spans="2:11" x14ac:dyDescent="0.3">
      <c r="D3" s="62" t="s">
        <v>55</v>
      </c>
      <c r="E3" s="61">
        <v>2014</v>
      </c>
      <c r="F3" t="s">
        <v>56</v>
      </c>
    </row>
    <row r="6" spans="2:11" x14ac:dyDescent="0.3">
      <c r="B6" s="157" t="s">
        <v>57</v>
      </c>
      <c r="C6" s="158"/>
      <c r="D6" s="52">
        <v>50</v>
      </c>
      <c r="E6" s="27" t="s">
        <v>58</v>
      </c>
      <c r="F6" s="159" t="s">
        <v>59</v>
      </c>
      <c r="G6" s="160"/>
      <c r="H6" s="160"/>
      <c r="I6" s="28">
        <v>100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65</v>
      </c>
      <c r="C11" s="166" t="s">
        <v>66</v>
      </c>
      <c r="D11" s="167"/>
      <c r="E11" s="167"/>
      <c r="F11" s="167"/>
      <c r="G11" s="167"/>
      <c r="H11" s="168"/>
      <c r="I11" s="85">
        <v>59.64</v>
      </c>
      <c r="J11" s="86">
        <f>I11*$D$6</f>
        <v>2982</v>
      </c>
      <c r="K11" s="87" cm="1">
        <f t="array" ref="K11">J11*(VLOOKUP(OpdateretÅrstal,Prislistetillæg!$A$4:$C$61,3,FALSE)/VLOOKUP(Produktionsår,Prislistetillæg!$A$5:$C$61,3,FALSE))</f>
        <v>4879.0688614981573</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3060.2</v>
      </c>
      <c r="K14" s="54" cm="1">
        <f t="array" ref="K14">J14*(VLOOKUP(OpdateretÅrstal,Prislistetillæg!$A$4:$C$61,3,FALSE)/VLOOKUP(Produktionsår,Prislistetillæg!$A$5:$C$61,3,FALSE))</f>
        <v>5007.0176156796306</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61.203999999999994</v>
      </c>
      <c r="K16" s="34" cm="1">
        <f t="array" ref="K16">J16*(VLOOKUP(OpdateretÅrstal,Prislistetillæg!$A$4:$C$61,3,FALSE)/VLOOKUP(Produktionsår,Prislistetillæg!$A$5:$C$61,3,FALSE))</f>
        <v>100.14035231359262</v>
      </c>
    </row>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6">
    <tabColor rgb="FFFF0000"/>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55" t="s">
        <v>53</v>
      </c>
      <c r="C1" s="156"/>
      <c r="D1" s="156"/>
      <c r="E1" s="80">
        <v>5</v>
      </c>
      <c r="F1" s="72" t="s">
        <v>54</v>
      </c>
      <c r="G1" s="72"/>
      <c r="H1" s="72"/>
      <c r="I1" s="72"/>
      <c r="J1" s="72"/>
      <c r="K1" s="73"/>
    </row>
    <row r="3" spans="2:11" x14ac:dyDescent="0.3">
      <c r="D3" s="62" t="s">
        <v>55</v>
      </c>
      <c r="E3" s="61">
        <v>2014</v>
      </c>
      <c r="F3" t="s">
        <v>56</v>
      </c>
    </row>
    <row r="6" spans="2:11" x14ac:dyDescent="0.3">
      <c r="B6" s="157" t="s">
        <v>57</v>
      </c>
      <c r="C6" s="158"/>
      <c r="D6" s="52">
        <v>100</v>
      </c>
      <c r="E6" s="27" t="s">
        <v>58</v>
      </c>
      <c r="F6" s="159" t="s">
        <v>59</v>
      </c>
      <c r="G6" s="160"/>
      <c r="H6" s="160"/>
      <c r="I6" s="28">
        <v>100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65</v>
      </c>
      <c r="C11" s="166" t="s">
        <v>66</v>
      </c>
      <c r="D11" s="167"/>
      <c r="E11" s="167"/>
      <c r="F11" s="167"/>
      <c r="G11" s="167"/>
      <c r="H11" s="168"/>
      <c r="I11" s="85">
        <v>59.64</v>
      </c>
      <c r="J11" s="86">
        <f>I11*$D$6</f>
        <v>5964</v>
      </c>
      <c r="K11" s="87" cm="1">
        <f t="array" ref="K11">J11*(VLOOKUP(OpdateretÅrstal,Prislistetillæg!$A$4:$C$61,3,FALSE)/VLOOKUP(Produktionsår,Prislistetillæg!$A$5:$C$61,3,FALSE))</f>
        <v>9758.1377229963146</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6042.2</v>
      </c>
      <c r="K14" s="54" cm="1">
        <f t="array" ref="K14">J14*(VLOOKUP(OpdateretÅrstal,Prislistetillæg!$A$4:$C$61,3,FALSE)/VLOOKUP(Produktionsår,Prislistetillæg!$A$5:$C$61,3,FALSE))</f>
        <v>9886.0864771777869</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60.421999999999997</v>
      </c>
      <c r="K16" s="34" cm="1">
        <f t="array" ref="K16">J16*(VLOOKUP(OpdateretÅrstal,Prislistetillæg!$A$4:$C$61,3,FALSE)/VLOOKUP(Produktionsår,Prislistetillæg!$A$5:$C$61,3,FALSE))</f>
        <v>98.860864771777869</v>
      </c>
    </row>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7">
    <tabColor rgb="FF00B050"/>
  </sheetPr>
  <dimension ref="B1:K17"/>
  <sheetViews>
    <sheetView workbookViewId="0">
      <selection activeCell="I9" sqref="I9"/>
    </sheetView>
  </sheetViews>
  <sheetFormatPr defaultRowHeight="13.5" x14ac:dyDescent="0.3"/>
  <cols>
    <col min="9" max="9" width="9.4609375" bestFit="1" customWidth="1"/>
    <col min="10" max="11" width="10.4609375" bestFit="1" customWidth="1"/>
  </cols>
  <sheetData>
    <row r="1" spans="2:11" ht="14" thickBot="1" x14ac:dyDescent="0.35">
      <c r="B1" s="174" t="s">
        <v>53</v>
      </c>
      <c r="C1" s="175"/>
      <c r="D1" s="175"/>
      <c r="E1" s="83">
        <v>6</v>
      </c>
      <c r="F1" s="78" t="s">
        <v>54</v>
      </c>
      <c r="G1" s="78"/>
      <c r="H1" s="78"/>
      <c r="I1" s="78"/>
      <c r="J1" s="78"/>
      <c r="K1" s="79"/>
    </row>
    <row r="3" spans="2:11" x14ac:dyDescent="0.3">
      <c r="D3" s="62" t="s">
        <v>55</v>
      </c>
      <c r="E3" s="61">
        <v>2014</v>
      </c>
      <c r="F3" t="s">
        <v>56</v>
      </c>
    </row>
    <row r="6" spans="2:11" x14ac:dyDescent="0.3">
      <c r="B6" s="157" t="s">
        <v>57</v>
      </c>
      <c r="C6" s="158"/>
      <c r="D6" s="52">
        <v>5</v>
      </c>
      <c r="E6" s="27" t="s">
        <v>58</v>
      </c>
      <c r="F6" s="159" t="s">
        <v>59</v>
      </c>
      <c r="G6" s="160"/>
      <c r="H6" s="160"/>
      <c r="I6" s="28">
        <v>300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71</v>
      </c>
      <c r="C11" s="166" t="s">
        <v>66</v>
      </c>
      <c r="D11" s="167"/>
      <c r="E11" s="167"/>
      <c r="F11" s="167"/>
      <c r="G11" s="167"/>
      <c r="H11" s="168"/>
      <c r="I11" s="85">
        <v>50.53</v>
      </c>
      <c r="J11" s="86">
        <f>I11*$D$6</f>
        <v>252.65</v>
      </c>
      <c r="K11" s="87" cm="1">
        <f t="array" ref="K11">J11*(VLOOKUP(OpdateretÅrstal,Prislistetillæg!$A$4:$C$61,3,FALSE)/VLOOKUP(Produktionsår,Prislistetillæg!$A$5:$C$61,3,FALSE))</f>
        <v>413.37919109909768</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9"/>
      <c r="D13" s="180"/>
      <c r="E13" s="180"/>
      <c r="F13" s="180"/>
      <c r="G13" s="180"/>
      <c r="H13" s="181"/>
      <c r="I13" s="25"/>
      <c r="J13" s="35"/>
      <c r="K13" s="53"/>
    </row>
    <row r="14" spans="2:11" ht="12.75" customHeight="1" x14ac:dyDescent="0.3">
      <c r="B14" s="24"/>
      <c r="C14" s="179" t="s">
        <v>69</v>
      </c>
      <c r="D14" s="180"/>
      <c r="E14" s="180"/>
      <c r="F14" s="180"/>
      <c r="G14" s="180"/>
      <c r="H14" s="181"/>
      <c r="I14" s="25"/>
      <c r="J14" s="35">
        <f>SUM(J11:J12)</f>
        <v>330.85</v>
      </c>
      <c r="K14" s="54" cm="1">
        <f t="array" ref="K14">J14*(VLOOKUP(OpdateretÅrstal,Prislistetillæg!$A$4:$C$61,3,FALSE)/VLOOKUP(Produktionsår,Prislistetillæg!$A$5:$C$61,3,FALSE))</f>
        <v>541.32794528057184</v>
      </c>
    </row>
    <row r="15" spans="2:11" ht="12.75" customHeight="1" x14ac:dyDescent="0.3">
      <c r="B15" s="24"/>
      <c r="C15" s="121"/>
      <c r="D15" s="172"/>
      <c r="E15" s="172"/>
      <c r="F15" s="172"/>
      <c r="G15" s="172"/>
      <c r="H15" s="122"/>
      <c r="I15" s="25"/>
      <c r="J15" s="55"/>
      <c r="K15" s="53"/>
    </row>
    <row r="16" spans="2:11" ht="12.75" customHeight="1" thickBot="1" x14ac:dyDescent="0.35">
      <c r="B16" s="26"/>
      <c r="C16" s="176" t="s">
        <v>70</v>
      </c>
      <c r="D16" s="177"/>
      <c r="E16" s="177"/>
      <c r="F16" s="177"/>
      <c r="G16" s="177"/>
      <c r="H16" s="178"/>
      <c r="I16" s="56"/>
      <c r="J16" s="29">
        <f>J14/D6</f>
        <v>66.17</v>
      </c>
      <c r="K16" s="34" cm="1">
        <f t="array" ref="K16">J16*(VLOOKUP(OpdateretÅrstal,Prislistetillæg!$A$4:$C$61,3,FALSE)/VLOOKUP(Produktionsår,Prislistetillæg!$A$5:$C$61,3,FALSE))</f>
        <v>108.26558905611437</v>
      </c>
    </row>
    <row r="17" ht="12.75" customHeight="1" x14ac:dyDescent="0.3"/>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8">
    <tabColor rgb="FF00B050"/>
  </sheetPr>
  <dimension ref="B1:K17"/>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74" t="s">
        <v>53</v>
      </c>
      <c r="C1" s="175"/>
      <c r="D1" s="175"/>
      <c r="E1" s="83">
        <v>7</v>
      </c>
      <c r="F1" s="78" t="s">
        <v>54</v>
      </c>
      <c r="G1" s="78"/>
      <c r="H1" s="78"/>
      <c r="I1" s="78"/>
      <c r="J1" s="78"/>
      <c r="K1" s="79"/>
    </row>
    <row r="3" spans="2:11" x14ac:dyDescent="0.3">
      <c r="D3" s="62" t="s">
        <v>55</v>
      </c>
      <c r="E3" s="61">
        <v>2014</v>
      </c>
      <c r="F3" t="s">
        <v>56</v>
      </c>
    </row>
    <row r="6" spans="2:11" x14ac:dyDescent="0.3">
      <c r="B6" s="157" t="s">
        <v>57</v>
      </c>
      <c r="C6" s="158"/>
      <c r="D6" s="52">
        <v>15</v>
      </c>
      <c r="E6" s="27" t="s">
        <v>58</v>
      </c>
      <c r="F6" s="159" t="s">
        <v>59</v>
      </c>
      <c r="G6" s="160"/>
      <c r="H6" s="160"/>
      <c r="I6" s="28">
        <v>300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71</v>
      </c>
      <c r="C11" s="166" t="s">
        <v>66</v>
      </c>
      <c r="D11" s="167"/>
      <c r="E11" s="167"/>
      <c r="F11" s="167"/>
      <c r="G11" s="167"/>
      <c r="H11" s="168"/>
      <c r="I11" s="85">
        <v>50.53</v>
      </c>
      <c r="J11" s="86">
        <f>I11*$D$6</f>
        <v>757.95</v>
      </c>
      <c r="K11" s="87" cm="1">
        <f t="array" ref="K11">J11*(VLOOKUP(OpdateretÅrstal,Prislistetillæg!$A$4:$C$61,3,FALSE)/VLOOKUP(Produktionsår,Prislistetillæg!$A$5:$C$61,3,FALSE))</f>
        <v>1240.1375732972931</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ht="12.75" customHeight="1" x14ac:dyDescent="0.3">
      <c r="B13" s="24"/>
      <c r="C13" s="173"/>
      <c r="D13" s="173"/>
      <c r="E13" s="173"/>
      <c r="F13" s="173"/>
      <c r="G13" s="173"/>
      <c r="H13" s="173"/>
      <c r="I13" s="25"/>
      <c r="J13" s="35"/>
      <c r="K13" s="53"/>
    </row>
    <row r="14" spans="2:11" ht="12.75" customHeight="1" x14ac:dyDescent="0.3">
      <c r="B14" s="24"/>
      <c r="C14" s="173" t="s">
        <v>69</v>
      </c>
      <c r="D14" s="173"/>
      <c r="E14" s="173"/>
      <c r="F14" s="173"/>
      <c r="G14" s="173"/>
      <c r="H14" s="173"/>
      <c r="I14" s="25"/>
      <c r="J14" s="35">
        <f>SUM(J11:J12)</f>
        <v>836.15000000000009</v>
      </c>
      <c r="K14" s="54" cm="1">
        <f t="array" ref="K14">J14*(VLOOKUP(OpdateretÅrstal,Prislistetillæg!$A$4:$C$61,3,FALSE)/VLOOKUP(Produktionsår,Prislistetillæg!$A$5:$C$61,3,FALSE))</f>
        <v>1368.0863274787673</v>
      </c>
    </row>
    <row r="15" spans="2:11" ht="12.75" customHeight="1" x14ac:dyDescent="0.3">
      <c r="B15" s="24"/>
      <c r="C15" s="121"/>
      <c r="D15" s="172"/>
      <c r="E15" s="172"/>
      <c r="F15" s="172"/>
      <c r="G15" s="172"/>
      <c r="H15" s="122"/>
      <c r="I15" s="25"/>
      <c r="J15" s="55"/>
      <c r="K15" s="53"/>
    </row>
    <row r="16" spans="2:11" ht="12.75" customHeight="1" thickBot="1" x14ac:dyDescent="0.35">
      <c r="B16" s="26"/>
      <c r="C16" s="162" t="s">
        <v>70</v>
      </c>
      <c r="D16" s="162"/>
      <c r="E16" s="162"/>
      <c r="F16" s="162"/>
      <c r="G16" s="162"/>
      <c r="H16" s="162"/>
      <c r="I16" s="56"/>
      <c r="J16" s="29">
        <f>J14/D6</f>
        <v>55.743333333333339</v>
      </c>
      <c r="K16" s="34" cm="1">
        <f t="array" ref="K16">J16*(VLOOKUP(OpdateretÅrstal,Prislistetillæg!$A$4:$C$61,3,FALSE)/VLOOKUP(Produktionsår,Prislistetillæg!$A$5:$C$61,3,FALSE))</f>
        <v>91.205755165251162</v>
      </c>
    </row>
    <row r="17" ht="12.75" customHeight="1" x14ac:dyDescent="0.3"/>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9">
    <tabColor rgb="FF00B050"/>
  </sheetPr>
  <dimension ref="B1:K16"/>
  <sheetViews>
    <sheetView workbookViewId="0">
      <selection activeCell="I9" sqref="I9"/>
    </sheetView>
  </sheetViews>
  <sheetFormatPr defaultRowHeight="13.5" x14ac:dyDescent="0.3"/>
  <cols>
    <col min="9" max="9" width="9.4609375" bestFit="1" customWidth="1"/>
    <col min="10" max="11" width="12.15234375" bestFit="1" customWidth="1"/>
  </cols>
  <sheetData>
    <row r="1" spans="2:11" ht="14" thickBot="1" x14ac:dyDescent="0.35">
      <c r="B1" s="174" t="s">
        <v>53</v>
      </c>
      <c r="C1" s="175"/>
      <c r="D1" s="175"/>
      <c r="E1" s="83">
        <v>8</v>
      </c>
      <c r="F1" s="78" t="s">
        <v>54</v>
      </c>
      <c r="G1" s="78"/>
      <c r="H1" s="78"/>
      <c r="I1" s="78"/>
      <c r="J1" s="78"/>
      <c r="K1" s="79"/>
    </row>
    <row r="3" spans="2:11" x14ac:dyDescent="0.3">
      <c r="D3" s="62" t="s">
        <v>55</v>
      </c>
      <c r="E3" s="61">
        <v>2014</v>
      </c>
      <c r="F3" t="s">
        <v>56</v>
      </c>
    </row>
    <row r="6" spans="2:11" x14ac:dyDescent="0.3">
      <c r="B6" s="157" t="s">
        <v>57</v>
      </c>
      <c r="C6" s="158"/>
      <c r="D6" s="52">
        <v>25</v>
      </c>
      <c r="E6" s="27" t="s">
        <v>58</v>
      </c>
      <c r="F6" s="159" t="s">
        <v>59</v>
      </c>
      <c r="G6" s="160"/>
      <c r="H6" s="160"/>
      <c r="I6" s="28">
        <v>300</v>
      </c>
      <c r="J6" s="27" t="s">
        <v>60</v>
      </c>
    </row>
    <row r="8" spans="2:11" ht="14" thickBot="1" x14ac:dyDescent="0.35"/>
    <row r="9" spans="2:11" x14ac:dyDescent="0.3">
      <c r="B9" s="88"/>
      <c r="C9" s="161" t="s">
        <v>61</v>
      </c>
      <c r="D9" s="161"/>
      <c r="E9" s="161"/>
      <c r="F9" s="161"/>
      <c r="G9" s="161"/>
      <c r="H9" s="161"/>
      <c r="I9" s="93">
        <f>Produktionsår</f>
        <v>2014</v>
      </c>
      <c r="J9" s="89"/>
      <c r="K9" s="63">
        <f>OpdateretÅrstal</f>
        <v>2025</v>
      </c>
    </row>
    <row r="10" spans="2:11" ht="14" thickBot="1" x14ac:dyDescent="0.35">
      <c r="B10" s="90" t="s">
        <v>34</v>
      </c>
      <c r="C10" s="163" t="s">
        <v>62</v>
      </c>
      <c r="D10" s="164"/>
      <c r="E10" s="164"/>
      <c r="F10" s="164"/>
      <c r="G10" s="164"/>
      <c r="H10" s="165"/>
      <c r="I10" s="94" t="s">
        <v>63</v>
      </c>
      <c r="J10" s="92" t="s">
        <v>64</v>
      </c>
      <c r="K10" s="91" t="s">
        <v>63</v>
      </c>
    </row>
    <row r="11" spans="2:11" ht="12.75" customHeight="1" x14ac:dyDescent="0.3">
      <c r="B11" s="84" t="s">
        <v>71</v>
      </c>
      <c r="C11" s="166" t="s">
        <v>66</v>
      </c>
      <c r="D11" s="167"/>
      <c r="E11" s="167"/>
      <c r="F11" s="167"/>
      <c r="G11" s="167"/>
      <c r="H11" s="168"/>
      <c r="I11" s="85">
        <v>50.53</v>
      </c>
      <c r="J11" s="86">
        <f>I11*$D$6</f>
        <v>1263.25</v>
      </c>
      <c r="K11" s="87" cm="1">
        <f t="array" ref="K11">J11*(VLOOKUP(OpdateretÅrstal,Prislistetillæg!$A$4:$C$61,3,FALSE)/VLOOKUP(Produktionsår,Prislistetillæg!$A$5:$C$61,3,FALSE))</f>
        <v>2066.8959554954886</v>
      </c>
    </row>
    <row r="12" spans="2:11" ht="12.75" customHeight="1" x14ac:dyDescent="0.3">
      <c r="B12" s="24" t="s">
        <v>67</v>
      </c>
      <c r="C12" s="169" t="s">
        <v>68</v>
      </c>
      <c r="D12" s="170"/>
      <c r="E12" s="170"/>
      <c r="F12" s="170"/>
      <c r="G12" s="170"/>
      <c r="H12" s="171"/>
      <c r="I12" s="25">
        <v>78.2</v>
      </c>
      <c r="J12" s="35">
        <f>I12</f>
        <v>78.2</v>
      </c>
      <c r="K12" s="53" cm="1">
        <f t="array" ref="K12">J12*(VLOOKUP(OpdateretÅrstal,Prislistetillæg!$A$4:$C$61,3,FALSE)/VLOOKUP(Produktionsår,Prislistetillæg!$A$5:$C$61,3,FALSE))</f>
        <v>127.94875418147414</v>
      </c>
    </row>
    <row r="13" spans="2:11" x14ac:dyDescent="0.3">
      <c r="B13" s="24"/>
      <c r="C13" s="173"/>
      <c r="D13" s="173"/>
      <c r="E13" s="173"/>
      <c r="F13" s="173"/>
      <c r="G13" s="173"/>
      <c r="H13" s="173"/>
      <c r="I13" s="25"/>
      <c r="J13" s="35"/>
      <c r="K13" s="53"/>
    </row>
    <row r="14" spans="2:11" x14ac:dyDescent="0.3">
      <c r="B14" s="24"/>
      <c r="C14" s="173" t="s">
        <v>69</v>
      </c>
      <c r="D14" s="173"/>
      <c r="E14" s="173"/>
      <c r="F14" s="173"/>
      <c r="G14" s="173"/>
      <c r="H14" s="173"/>
      <c r="I14" s="25"/>
      <c r="J14" s="35">
        <f>SUM(J11:J12)</f>
        <v>1341.45</v>
      </c>
      <c r="K14" s="54" cm="1">
        <f t="array" ref="K14">J14*(VLOOKUP(OpdateretÅrstal,Prislistetillæg!$A$4:$C$61,3,FALSE)/VLOOKUP(Produktionsår,Prislistetillæg!$A$5:$C$61,3,FALSE))</f>
        <v>2194.8447096769628</v>
      </c>
    </row>
    <row r="15" spans="2:11" x14ac:dyDescent="0.3">
      <c r="B15" s="24"/>
      <c r="C15" s="121"/>
      <c r="D15" s="172"/>
      <c r="E15" s="172"/>
      <c r="F15" s="172"/>
      <c r="G15" s="172"/>
      <c r="H15" s="122"/>
      <c r="I15" s="25"/>
      <c r="J15" s="55"/>
      <c r="K15" s="53"/>
    </row>
    <row r="16" spans="2:11" ht="14" thickBot="1" x14ac:dyDescent="0.35">
      <c r="B16" s="26"/>
      <c r="C16" s="162" t="s">
        <v>70</v>
      </c>
      <c r="D16" s="162"/>
      <c r="E16" s="162"/>
      <c r="F16" s="162"/>
      <c r="G16" s="162"/>
      <c r="H16" s="162"/>
      <c r="I16" s="56"/>
      <c r="J16" s="29">
        <f>J14/D6</f>
        <v>53.658000000000001</v>
      </c>
      <c r="K16" s="34" cm="1">
        <f t="array" ref="K16">J16*(VLOOKUP(OpdateretÅrstal,Prislistetillæg!$A$4:$C$61,3,FALSE)/VLOOKUP(Produktionsår,Prislistetillæg!$A$5:$C$61,3,FALSE))</f>
        <v>87.793788387078507</v>
      </c>
    </row>
  </sheetData>
  <mergeCells count="11">
    <mergeCell ref="B1:D1"/>
    <mergeCell ref="B6:C6"/>
    <mergeCell ref="C10:H10"/>
    <mergeCell ref="C9:H9"/>
    <mergeCell ref="C16:H16"/>
    <mergeCell ref="C13:H13"/>
    <mergeCell ref="C11:H11"/>
    <mergeCell ref="F6:H6"/>
    <mergeCell ref="C12:H12"/>
    <mergeCell ref="C14:H14"/>
    <mergeCell ref="C15:H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22</vt:i4>
      </vt:variant>
      <vt:variant>
        <vt:lpstr>Navngivne områder</vt:lpstr>
      </vt:variant>
      <vt:variant>
        <vt:i4>3</vt:i4>
      </vt:variant>
    </vt:vector>
  </HeadingPairs>
  <TitlesOfParts>
    <vt:vector size="25" baseType="lpstr">
      <vt:lpstr>Samle ark</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Prislistetillæg</vt:lpstr>
      <vt:lpstr>OpdateretÅrstal</vt:lpstr>
      <vt:lpstr>Produktionsår</vt:lpstr>
      <vt:lpstr>Produktionsår_2</vt:lpstr>
    </vt:vector>
  </TitlesOfParts>
  <Manager/>
  <Company>3F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Eriksen, Bygge Jord- og Miljøarbejdernes Fagfore</dc:creator>
  <cp:keywords/>
  <dc:description/>
  <cp:lastModifiedBy>Kim Eriksen, Opmålerforeningen Region Hovedstaden</cp:lastModifiedBy>
  <cp:revision/>
  <dcterms:created xsi:type="dcterms:W3CDTF">2015-08-12T07:05:51Z</dcterms:created>
  <dcterms:modified xsi:type="dcterms:W3CDTF">2025-11-04T07:21:32Z</dcterms:modified>
  <cp:category/>
  <cp:contentStatus/>
</cp:coreProperties>
</file>